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D:\#Ijod\#Tayyor ssenariylar\41 ta formula\"/>
    </mc:Choice>
  </mc:AlternateContent>
  <xr:revisionPtr revIDLastSave="0" documentId="13_ncr:1_{C5268CFB-0CD3-4B81-B0BA-70B5D8AD51CF}" xr6:coauthVersionLast="47" xr6:coauthVersionMax="47" xr10:uidLastSave="{00000000-0000-0000-0000-000000000000}"/>
  <bookViews>
    <workbookView xWindow="-108" yWindow="-108" windowWidth="23256" windowHeight="12456" xr2:uid="{119407DF-0B9D-4471-9957-214A65722B7F}"/>
  </bookViews>
  <sheets>
    <sheet name="41 funksiya" sheetId="1" r:id="rId1"/>
    <sheet name="Funksiyalar ro'yxati" sheetId="3" r:id="rId2"/>
    <sheet name="O'rniga qo'llash" sheetId="5" r:id="rId3"/>
  </sheets>
  <definedNames>
    <definedName name="_xlnm._FilterDatabase" localSheetId="0" hidden="1">'41 funksiya'!$B$2:$E$14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4" i="1" l="1"/>
  <c r="R12" i="1"/>
  <c r="R3" i="1"/>
  <c r="R8" i="1" s="1"/>
  <c r="R2" i="1"/>
  <c r="R5" i="1" s="1"/>
  <c r="M16" i="1"/>
  <c r="M15" i="1"/>
  <c r="M13" i="1"/>
  <c r="M12" i="1"/>
  <c r="M11" i="1"/>
  <c r="M9" i="1"/>
  <c r="M8" i="1"/>
  <c r="M7" i="1"/>
  <c r="M4" i="1"/>
  <c r="M5" i="1"/>
  <c r="H16" i="1"/>
  <c r="H15" i="1"/>
  <c r="J15" i="1" s="1"/>
  <c r="J13" i="1"/>
  <c r="J12" i="1"/>
  <c r="J11" i="1"/>
  <c r="J10" i="1"/>
  <c r="J9" i="1"/>
  <c r="J8" i="1" a="1"/>
  <c r="J8" i="1" s="1"/>
  <c r="H11" i="1"/>
  <c r="H10" i="1"/>
  <c r="H9" i="1"/>
  <c r="J6" i="1"/>
  <c r="I6" i="1"/>
  <c r="H8" i="1" s="1"/>
  <c r="H6" i="1"/>
  <c r="G6" i="1"/>
  <c r="J3" i="1"/>
  <c r="H3" i="1"/>
  <c r="G3" i="1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R16" i="1" l="1"/>
  <c r="R10" i="1"/>
  <c r="R9" i="1"/>
  <c r="R7" i="1"/>
  <c r="R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Bilyal Khassenov</author>
  </authors>
  <commentList>
    <comment ref="G2" authorId="0" shapeId="0" xr:uid="{758FFC63-5474-4D07-8240-736347B8FBB6}">
      <text>
        <r>
          <rPr>
            <b/>
            <sz val="9"/>
            <color indexed="81"/>
            <rFont val="Tahoma"/>
            <family val="2"/>
            <charset val="204"/>
          </rPr>
          <t>Diapazondagi bo'sh bo'lmagan katakchalar sonini hisoblaydi.</t>
        </r>
        <r>
          <rPr>
            <sz val="9"/>
            <color indexed="81"/>
            <rFont val="Tahoma"/>
            <family val="2"/>
            <charset val="204"/>
          </rPr>
          <t xml:space="preserve">
    EN - COUNTA</t>
        </r>
      </text>
    </comment>
    <comment ref="H2" authorId="0" shapeId="0" xr:uid="{3DE06EB7-0CDE-4C08-9D8A-86FA2744E3EA}">
      <text>
        <r>
          <rPr>
            <b/>
            <sz val="9"/>
            <color indexed="81"/>
            <rFont val="Tahoma"/>
            <family val="2"/>
            <charset val="204"/>
          </rPr>
          <t>Diapazondagi bo'sh katakchalar sonini hisoblaydi.</t>
        </r>
        <r>
          <rPr>
            <sz val="9"/>
            <color indexed="81"/>
            <rFont val="Tahoma"/>
            <family val="2"/>
            <charset val="204"/>
          </rPr>
          <t xml:space="preserve">
    EN - COUNTBLANK</t>
        </r>
      </text>
    </comment>
    <comment ref="J2" authorId="0" shapeId="0" xr:uid="{6961E068-85E7-4298-9FEF-38DBD64D03AC}">
      <text>
        <r>
          <rPr>
            <b/>
            <sz val="9"/>
            <color indexed="81"/>
            <rFont val="Tahoma"/>
            <family val="2"/>
            <charset val="204"/>
          </rPr>
          <t>Raqamlar bilan to'ldirilgan katakchalar sonini hisoblaydi.</t>
        </r>
        <r>
          <rPr>
            <sz val="9"/>
            <color indexed="81"/>
            <rFont val="Tahoma"/>
            <family val="2"/>
            <charset val="204"/>
          </rPr>
          <t xml:space="preserve">
    EN - COUNT</t>
        </r>
      </text>
    </comment>
    <comment ref="Q2" authorId="0" shapeId="0" xr:uid="{BFDE32A9-B310-43B3-B587-4A4ABFBD1030}">
      <text>
        <r>
          <rPr>
            <b/>
            <sz val="9"/>
            <color indexed="81"/>
            <rFont val="Tahoma"/>
            <family val="2"/>
            <charset val="204"/>
          </rPr>
          <t>Joriy sanani sana formatida ko‘rsatadi.</t>
        </r>
        <r>
          <rPr>
            <sz val="9"/>
            <color indexed="81"/>
            <rFont val="Tahoma"/>
            <family val="2"/>
            <charset val="204"/>
          </rPr>
          <t xml:space="preserve">
    EN - TODAY
</t>
        </r>
      </text>
    </comment>
    <comment ref="Q3" authorId="0" shapeId="0" xr:uid="{9E3CCD37-2371-4FB3-A253-1C9E0494D48A}">
      <text>
        <r>
          <rPr>
            <b/>
            <sz val="9"/>
            <color indexed="81"/>
            <rFont val="Tahoma"/>
            <family val="2"/>
            <charset val="204"/>
          </rPr>
          <t>Joriy sana va aniq vaqtni sana formatida ko‘rsatadi.</t>
        </r>
        <r>
          <rPr>
            <sz val="9"/>
            <color indexed="81"/>
            <rFont val="Tahoma"/>
            <family val="2"/>
            <charset val="204"/>
          </rPr>
          <t xml:space="preserve">
    EN - NOW
</t>
        </r>
      </text>
    </comment>
    <comment ref="L4" authorId="0" shapeId="0" xr:uid="{4B8957BB-B49D-4A39-9A2E-5948CE5C56D5}">
      <text>
        <r>
          <rPr>
            <b/>
            <sz val="9"/>
            <color indexed="81"/>
            <rFont val="Tahoma"/>
            <family val="2"/>
            <charset val="204"/>
          </rPr>
          <t>Qiymatlarni belgilangan belgi/belgilar bilan ajratilgan bitta matn qatoriga birlashtiradi.</t>
        </r>
        <r>
          <rPr>
            <sz val="9"/>
            <color indexed="81"/>
            <rFont val="Tahoma"/>
            <family val="2"/>
            <charset val="204"/>
          </rPr>
          <t xml:space="preserve">
    EN - TEXTJOIN
</t>
        </r>
      </text>
    </comment>
    <comment ref="G5" authorId="0" shapeId="0" xr:uid="{EAC94A81-6A66-4BB9-B425-5D400E8388F0}">
      <text>
        <r>
          <rPr>
            <b/>
            <sz val="9"/>
            <color indexed="81"/>
            <rFont val="Tahoma"/>
            <family val="2"/>
            <charset val="204"/>
          </rPr>
          <t>Qiymatni hisoblaydi.</t>
        </r>
        <r>
          <rPr>
            <sz val="9"/>
            <color indexed="81"/>
            <rFont val="Tahoma"/>
            <family val="2"/>
            <charset val="204"/>
          </rPr>
          <t xml:space="preserve">
    EN - SUM</t>
        </r>
      </text>
    </comment>
    <comment ref="H5" authorId="0" shapeId="0" xr:uid="{D31AD9E5-889F-463F-89CB-927BA73962EB}">
      <text>
        <r>
          <rPr>
            <b/>
            <sz val="9"/>
            <color indexed="81"/>
            <rFont val="Tahoma"/>
            <family val="2"/>
            <charset val="204"/>
          </rPr>
          <t>Mavjud qiymatlar roʻyxatidan eng katta qiymatni ifodalaydi. Mantiqiy va matn qiymatlari e'tiborga olinmaydi.</t>
        </r>
        <r>
          <rPr>
            <sz val="9"/>
            <color indexed="81"/>
            <rFont val="Tahoma"/>
            <family val="2"/>
            <charset val="204"/>
          </rPr>
          <t xml:space="preserve">
    EN - MAX</t>
        </r>
      </text>
    </comment>
    <comment ref="I5" authorId="0" shapeId="0" xr:uid="{3C77FBDB-E2BB-4822-8993-F3C2A774B2E0}">
      <text>
        <r>
          <rPr>
            <b/>
            <sz val="9"/>
            <color indexed="81"/>
            <rFont val="Tahoma"/>
            <family val="2"/>
            <charset val="204"/>
          </rPr>
          <t>Mavjud qiymatlar roʻyxatidan eng kichik qiymatni ifodalaydi. Mantiqiy va matn qiymatlari e'tiborga olinmaydi.</t>
        </r>
        <r>
          <rPr>
            <sz val="9"/>
            <color indexed="81"/>
            <rFont val="Tahoma"/>
            <family val="2"/>
            <charset val="204"/>
          </rPr>
          <t xml:space="preserve">
    EN - MIN</t>
        </r>
      </text>
    </comment>
    <comment ref="J5" authorId="0" shapeId="0" xr:uid="{6C515541-C3B1-49D4-B9CB-6EF2145D06E9}">
      <text>
        <r>
          <rPr>
            <b/>
            <sz val="9"/>
            <color indexed="81"/>
            <rFont val="Tahoma"/>
            <family val="2"/>
            <charset val="204"/>
          </rPr>
          <t>Mavjud argumentlarning oʻrtacha arifmetik qiymatini ko'rsatadi.</t>
        </r>
        <r>
          <rPr>
            <sz val="9"/>
            <color indexed="81"/>
            <rFont val="Tahoma"/>
            <family val="2"/>
            <charset val="204"/>
          </rPr>
          <t xml:space="preserve">
    EN - AVERAGE</t>
        </r>
      </text>
    </comment>
    <comment ref="L5" authorId="0" shapeId="0" xr:uid="{E3327A45-CFC9-4C42-AA24-1BF2039B3195}">
      <text>
        <r>
          <rPr>
            <b/>
            <sz val="9"/>
            <color indexed="81"/>
            <rFont val="Tahoma"/>
            <family val="2"/>
            <charset val="204"/>
          </rPr>
          <t>Matndan qo‘shimcha bo‘shliqlarni olib tashlaydi (so‘zlar orasida faqat bitta bo‘sh joy qoladi).</t>
        </r>
        <r>
          <rPr>
            <sz val="9"/>
            <color indexed="81"/>
            <rFont val="Tahoma"/>
            <family val="2"/>
            <charset val="204"/>
          </rPr>
          <t xml:space="preserve">
    EN - TRIM
</t>
        </r>
      </text>
    </comment>
    <comment ref="Q5" authorId="0" shapeId="0" xr:uid="{39BC2D3A-A48A-435E-AEC8-4E0C5AD90147}">
      <text>
        <r>
          <rPr>
            <b/>
            <sz val="9"/>
            <color indexed="81"/>
            <rFont val="Tahoma"/>
            <family val="2"/>
            <charset val="204"/>
          </rPr>
          <t>Sanadan yilni ko‘rsatadi..</t>
        </r>
        <r>
          <rPr>
            <sz val="9"/>
            <color indexed="81"/>
            <rFont val="Tahoma"/>
            <family val="2"/>
            <charset val="204"/>
          </rPr>
          <t xml:space="preserve">
    EN - YEAR
</t>
        </r>
      </text>
    </comment>
    <comment ref="Q6" authorId="0" shapeId="0" xr:uid="{FE29A3C7-4F4D-4888-8C05-D1103902A9C3}">
      <text>
        <r>
          <rPr>
            <b/>
            <sz val="9"/>
            <color indexed="81"/>
            <rFont val="Tahoma"/>
            <family val="2"/>
            <charset val="204"/>
          </rPr>
          <t>Oyni sanada 1 (yanvar) dan 12 (dekabr)gacha bo'lgan raqam sifatida ko‘rsatadi.</t>
        </r>
        <r>
          <rPr>
            <sz val="9"/>
            <color indexed="81"/>
            <rFont val="Tahoma"/>
            <family val="2"/>
            <charset val="204"/>
          </rPr>
          <t xml:space="preserve">
    EN - MONTH</t>
        </r>
      </text>
    </comment>
    <comment ref="L7" authorId="0" shapeId="0" xr:uid="{86A55B44-A787-4276-A275-4359B4BDBBD5}">
      <text>
        <r>
          <rPr>
            <b/>
            <sz val="9"/>
            <color indexed="81"/>
            <rFont val="Tahoma"/>
            <family val="2"/>
            <charset val="204"/>
          </rPr>
          <t>Berilgan matn boshidan boshlab belgilangan belgilar sonini ko‘rsatadi.</t>
        </r>
        <r>
          <rPr>
            <sz val="9"/>
            <color indexed="81"/>
            <rFont val="Tahoma"/>
            <family val="2"/>
            <charset val="204"/>
          </rPr>
          <t xml:space="preserve">
    EN - LEFT
</t>
        </r>
      </text>
    </comment>
    <comment ref="Q7" authorId="0" shapeId="0" xr:uid="{8769A9DC-8708-4463-A7D2-2422962B020D}">
      <text>
        <r>
          <rPr>
            <b/>
            <sz val="9"/>
            <color indexed="81"/>
            <rFont val="Tahoma"/>
            <family val="2"/>
            <charset val="204"/>
          </rPr>
          <t>Sanada kunni 1 dan 31 gacha raqam sifatida ko‘rsatadi.</t>
        </r>
        <r>
          <rPr>
            <sz val="9"/>
            <color indexed="81"/>
            <rFont val="Tahoma"/>
            <family val="2"/>
            <charset val="204"/>
          </rPr>
          <t xml:space="preserve">
    EN - DAY</t>
        </r>
      </text>
    </comment>
    <comment ref="G8" authorId="0" shapeId="0" xr:uid="{264889D8-E92A-4B72-B0FF-B37B839825ED}">
      <text>
        <r>
          <rPr>
            <b/>
            <sz val="9"/>
            <color indexed="81"/>
            <rFont val="Tahoma"/>
            <family val="2"/>
            <charset val="204"/>
          </rPr>
          <t>Berilgan shart bajarilganligini tekshiradi va uning bajarilishiga qarab muayyan qiymatni ko’rsatadi.</t>
        </r>
        <r>
          <rPr>
            <sz val="9"/>
            <color indexed="81"/>
            <rFont val="Tahoma"/>
            <family val="2"/>
            <charset val="204"/>
          </rPr>
          <t xml:space="preserve">
    EN - IF
</t>
        </r>
      </text>
    </comment>
    <comment ref="I8" authorId="0" shapeId="0" xr:uid="{D05FCAB2-1345-4D36-AAC3-B73FA388F384}">
      <text>
        <r>
          <rPr>
            <b/>
            <sz val="9"/>
            <color indexed="81"/>
            <rFont val="Tahoma"/>
            <family val="2"/>
            <charset val="204"/>
          </rPr>
          <t>Bir yoki bir nechta shartlar bajarilganligini tekshiradi va bajarilgan birinchi shart uchun qiymatni ko’rsatadi.</t>
        </r>
        <r>
          <rPr>
            <sz val="9"/>
            <color indexed="81"/>
            <rFont val="Tahoma"/>
            <family val="2"/>
            <charset val="204"/>
          </rPr>
          <t xml:space="preserve">
    EN - IFS
</t>
        </r>
      </text>
    </comment>
    <comment ref="L8" authorId="0" shapeId="0" xr:uid="{D000AA60-8A12-4581-B8CE-38C04B70FD99}">
      <text>
        <r>
          <rPr>
            <b/>
            <sz val="9"/>
            <color indexed="81"/>
            <rFont val="Tahoma"/>
            <family val="2"/>
            <charset val="204"/>
          </rPr>
          <t>Berilgan matn oxiridan boshlab belgilangan belgilar sonini ko‘rsatadi.</t>
        </r>
        <r>
          <rPr>
            <sz val="9"/>
            <color indexed="81"/>
            <rFont val="Tahoma"/>
            <family val="2"/>
            <charset val="204"/>
          </rPr>
          <t xml:space="preserve">
    EN - RIGHT
</t>
        </r>
      </text>
    </comment>
    <comment ref="Q8" authorId="0" shapeId="0" xr:uid="{8873078B-10A2-40C0-9C62-7D7DFC591658}">
      <text>
        <r>
          <rPr>
            <b/>
            <sz val="9"/>
            <color indexed="81"/>
            <rFont val="Tahoma"/>
            <family val="2"/>
            <charset val="204"/>
          </rPr>
          <t>Vaqt qiymatidan soatlarni 0 dan 23 gacha raqam sifatida ko‘rsatadi.</t>
        </r>
        <r>
          <rPr>
            <sz val="9"/>
            <color indexed="81"/>
            <rFont val="Tahoma"/>
            <family val="2"/>
            <charset val="204"/>
          </rPr>
          <t xml:space="preserve">
    EN - HOUR
</t>
        </r>
      </text>
    </comment>
    <comment ref="G9" authorId="0" shapeId="0" xr:uid="{88C4C8B8-FCF8-4968-B751-5621D73F0317}">
      <text>
        <r>
          <rPr>
            <b/>
            <sz val="9"/>
            <color indexed="81"/>
            <rFont val="Tahoma"/>
            <family val="2"/>
            <charset val="204"/>
          </rPr>
          <t>Belgilangan diapazonda berilgan shartga javob beradigan katakchalar sonini hisoblaydi.</t>
        </r>
        <r>
          <rPr>
            <sz val="9"/>
            <color indexed="81"/>
            <rFont val="Tahoma"/>
            <family val="2"/>
            <charset val="204"/>
          </rPr>
          <t xml:space="preserve">
    EN - COUNTIF
</t>
        </r>
      </text>
    </comment>
    <comment ref="I9" authorId="0" shapeId="0" xr:uid="{FFC8C238-5B61-499A-97CF-69BE1E23F707}">
      <text>
        <r>
          <rPr>
            <b/>
            <sz val="9"/>
            <color indexed="81"/>
            <rFont val="Tahoma"/>
            <family val="2"/>
            <charset val="204"/>
          </rPr>
          <t>Belgilangan diapazondagi shartlar to‘plamiga javob beradigan katakchalar sonini hisoblaydi.</t>
        </r>
        <r>
          <rPr>
            <sz val="9"/>
            <color indexed="81"/>
            <rFont val="Tahoma"/>
            <family val="2"/>
            <charset val="204"/>
          </rPr>
          <t xml:space="preserve">
    EN - COUNTIFS
</t>
        </r>
      </text>
    </comment>
    <comment ref="L9" authorId="0" shapeId="0" xr:uid="{436DBDD1-EE83-40FE-9E05-BB4C832E1E95}">
      <text>
        <r>
          <rPr>
            <b/>
            <sz val="9"/>
            <color indexed="81"/>
            <rFont val="Tahoma"/>
            <family val="2"/>
            <charset val="204"/>
          </rPr>
          <t>Kiritilgan matnda berilgan joydan boshlab belgilangan belgilar sonini ko‘rsatadi.</t>
        </r>
        <r>
          <rPr>
            <sz val="9"/>
            <color indexed="81"/>
            <rFont val="Tahoma"/>
            <family val="2"/>
            <charset val="204"/>
          </rPr>
          <t xml:space="preserve">
    EN - MID
</t>
        </r>
      </text>
    </comment>
    <comment ref="Q9" authorId="0" shapeId="0" xr:uid="{27BF9F4D-9E40-463D-83CF-913DF53B2557}">
      <text>
        <r>
          <rPr>
            <b/>
            <sz val="9"/>
            <color indexed="81"/>
            <rFont val="Tahoma"/>
            <family val="2"/>
            <charset val="204"/>
          </rPr>
          <t>0 dan 59 gacha bo'lgan raqam sifatida vaqt qiymatidan daqiqalarni chiqaradi.</t>
        </r>
        <r>
          <rPr>
            <sz val="9"/>
            <color indexed="81"/>
            <rFont val="Tahoma"/>
            <family val="2"/>
            <charset val="204"/>
          </rPr>
          <t xml:space="preserve">
    EN - MINUTE
</t>
        </r>
      </text>
    </comment>
    <comment ref="G10" authorId="0" shapeId="0" xr:uid="{87BF2C55-E77C-48AA-A159-364F0E562EA9}">
      <text>
        <r>
          <rPr>
            <b/>
            <sz val="9"/>
            <color indexed="81"/>
            <rFont val="Tahoma"/>
            <family val="2"/>
            <charset val="204"/>
          </rPr>
          <t>Berilgan shartga mos keladigan kataklar qiymatlarini hisoblaydi.</t>
        </r>
        <r>
          <rPr>
            <sz val="9"/>
            <color indexed="81"/>
            <rFont val="Tahoma"/>
            <family val="2"/>
            <charset val="204"/>
          </rPr>
          <t xml:space="preserve">
    EN - SUMIF</t>
        </r>
      </text>
    </comment>
    <comment ref="I10" authorId="0" shapeId="0" xr:uid="{55D4BAD5-3A09-4124-9CD4-8045FD021B76}">
      <text>
        <r>
          <rPr>
            <b/>
            <sz val="9"/>
            <color indexed="81"/>
            <rFont val="Tahoma"/>
            <family val="2"/>
            <charset val="204"/>
          </rPr>
          <t>Berilgan shartlar to'plamiga mos keladigan kataklar qiymatlarini jamlaydi.</t>
        </r>
        <r>
          <rPr>
            <sz val="9"/>
            <color indexed="81"/>
            <rFont val="Tahoma"/>
            <family val="2"/>
            <charset val="204"/>
          </rPr>
          <t xml:space="preserve">
    EN - SUMIFS</t>
        </r>
      </text>
    </comment>
    <comment ref="Q10" authorId="0" shapeId="0" xr:uid="{F58BF341-36C4-4EBD-96AC-246846B66813}">
      <text>
        <r>
          <rPr>
            <b/>
            <sz val="9"/>
            <color indexed="81"/>
            <rFont val="Tahoma"/>
            <family val="2"/>
            <charset val="204"/>
          </rPr>
          <t>Vaqt qiymatidan soniyalarni 0 dan 59 gacha raqam sifatida chiqaradi.</t>
        </r>
        <r>
          <rPr>
            <sz val="9"/>
            <color indexed="81"/>
            <rFont val="Tahoma"/>
            <family val="2"/>
            <charset val="204"/>
          </rPr>
          <t xml:space="preserve">
    EN - SECOND
</t>
        </r>
      </text>
    </comment>
    <comment ref="G11" authorId="0" shapeId="0" xr:uid="{284D220E-3FAB-452B-8122-E12BC773AC03}">
      <text>
        <r>
          <rPr>
            <b/>
            <sz val="9"/>
            <color indexed="81"/>
            <rFont val="Tahoma"/>
            <family val="2"/>
            <charset val="204"/>
          </rPr>
          <t>Berilgan shartga mos keladigan mavjud argumentlarining o‘rtacha arifmetik qiymatini ko’rsatadi.</t>
        </r>
        <r>
          <rPr>
            <sz val="9"/>
            <color indexed="81"/>
            <rFont val="Tahoma"/>
            <family val="2"/>
            <charset val="204"/>
          </rPr>
          <t xml:space="preserve">
    EN - AVERAGEIF
</t>
        </r>
      </text>
    </comment>
    <comment ref="I11" authorId="0" shapeId="0" xr:uid="{E06ECCAD-9E93-43B2-9B18-5128A27F324A}">
      <text>
        <r>
          <rPr>
            <b/>
            <sz val="9"/>
            <color indexed="81"/>
            <rFont val="Tahoma"/>
            <family val="2"/>
            <charset val="204"/>
          </rPr>
          <t>Berilgan shartlar to‘plamiga mos keladigan belgilangan kataklarning o‘rtacha arifmetik qiymatini ko’rsatadi.</t>
        </r>
        <r>
          <rPr>
            <sz val="9"/>
            <color indexed="81"/>
            <rFont val="Tahoma"/>
            <family val="2"/>
            <charset val="204"/>
          </rPr>
          <t xml:space="preserve">
    EN - AVERAGEIFS
</t>
        </r>
      </text>
    </comment>
    <comment ref="L11" authorId="0" shapeId="0" xr:uid="{56D34848-D7A4-464C-BC6E-D2E74D076264}">
      <text>
        <r>
          <rPr>
            <b/>
            <sz val="9"/>
            <color indexed="81"/>
            <rFont val="Tahoma"/>
            <family val="2"/>
            <charset val="204"/>
          </rPr>
          <t>Belgilangan matndagi barcha harflarni bosh harf bilan yozadi (katta, bosh).</t>
        </r>
        <r>
          <rPr>
            <sz val="9"/>
            <color indexed="81"/>
            <rFont val="Tahoma"/>
            <family val="2"/>
            <charset val="204"/>
          </rPr>
          <t xml:space="preserve">
    EN - UPPER
</t>
        </r>
      </text>
    </comment>
    <comment ref="I12" authorId="0" shapeId="0" xr:uid="{D8D52903-692D-4BFA-AAE3-932ED021CD7C}">
      <text>
        <r>
          <rPr>
            <b/>
            <sz val="9"/>
            <color indexed="81"/>
            <rFont val="Tahoma"/>
            <family val="2"/>
            <charset val="204"/>
          </rPr>
          <t>Belgilangan mezon/shartlarga javob beradigan qiymatlarning eng katta qiymatini ko’rsatadi.</t>
        </r>
        <r>
          <rPr>
            <sz val="9"/>
            <color indexed="81"/>
            <rFont val="Tahoma"/>
            <family val="2"/>
            <charset val="204"/>
          </rPr>
          <t xml:space="preserve">
    EN - MAXIFS
</t>
        </r>
      </text>
    </comment>
    <comment ref="L12" authorId="0" shapeId="0" xr:uid="{79AEDA02-0CEE-4A58-AF2E-389EA41AFDE3}">
      <text>
        <r>
          <rPr>
            <b/>
            <sz val="9"/>
            <color indexed="81"/>
            <rFont val="Tahoma"/>
            <family val="2"/>
            <charset val="204"/>
          </rPr>
          <t>Belgilangan matndagi barcha harflarni kichik (kichik) qiladi.</t>
        </r>
        <r>
          <rPr>
            <sz val="9"/>
            <color indexed="81"/>
            <rFont val="Tahoma"/>
            <family val="2"/>
            <charset val="204"/>
          </rPr>
          <t xml:space="preserve">
    EN - LOWER
</t>
        </r>
      </text>
    </comment>
    <comment ref="Q12" authorId="0" shapeId="0" xr:uid="{EC33387D-E2AE-4A03-94CB-74C7F7F81698}">
      <text>
        <r>
          <rPr>
            <b/>
            <sz val="9"/>
            <color indexed="81"/>
            <rFont val="Tahoma"/>
            <family val="2"/>
            <charset val="204"/>
          </rPr>
          <t xml:space="preserve">Yil, oy va kunni raqamlar sifatida qabul qilish, tegishli sanani qaytaradi.
</t>
        </r>
        <r>
          <rPr>
            <sz val="9"/>
            <color indexed="81"/>
            <rFont val="Tahoma"/>
            <family val="2"/>
            <charset val="204"/>
          </rPr>
          <t xml:space="preserve">
    EN - DATE
</t>
        </r>
      </text>
    </comment>
    <comment ref="I13" authorId="0" shapeId="0" xr:uid="{AECCB151-4F09-4008-BF63-E752611F82BB}">
      <text>
        <r>
          <rPr>
            <b/>
            <sz val="9"/>
            <color indexed="81"/>
            <rFont val="Tahoma"/>
            <family val="2"/>
            <charset val="204"/>
          </rPr>
          <t>Belgilangan mezonlarga/shartlarga javob beradigan qiymatlarning eng kichik qiymatini ko’rsatadi.</t>
        </r>
        <r>
          <rPr>
            <sz val="9"/>
            <color indexed="81"/>
            <rFont val="Tahoma"/>
            <family val="2"/>
            <charset val="204"/>
          </rPr>
          <t xml:space="preserve">
    EN - MINIFS
</t>
        </r>
      </text>
    </comment>
    <comment ref="L13" authorId="0" shapeId="0" xr:uid="{C13B827B-F493-433A-BFC2-8057CA1263AB}">
      <text>
        <r>
          <rPr>
            <b/>
            <sz val="9"/>
            <color indexed="81"/>
            <rFont val="Tahoma"/>
            <family val="2"/>
            <charset val="204"/>
          </rPr>
          <t>Belgilangan matndagi har bir so‘zning birinchi harfini bosh harf bilan yozib, so‘zning qolgan barcha harflarini kichik harf formatiga o‘zgartiradi.</t>
        </r>
        <r>
          <rPr>
            <sz val="9"/>
            <color indexed="81"/>
            <rFont val="Tahoma"/>
            <family val="2"/>
            <charset val="204"/>
          </rPr>
          <t xml:space="preserve">
    EN - PROPER</t>
        </r>
      </text>
    </comment>
    <comment ref="Q14" authorId="0" shapeId="0" xr:uid="{0D89E364-E541-490B-94BF-77BB615FDFB1}">
      <text>
        <r>
          <rPr>
            <b/>
            <sz val="9"/>
            <color indexed="81"/>
            <rFont val="Tahoma"/>
            <family val="2"/>
            <charset val="204"/>
          </rPr>
          <t>Belgilangan sanadan oldinga yoki orqaga belgilangan oylar soni bo'lgan sananing seriya raqamini ko‘rsatadi.</t>
        </r>
        <r>
          <rPr>
            <sz val="9"/>
            <color indexed="81"/>
            <rFont val="Tahoma"/>
            <family val="2"/>
            <charset val="204"/>
          </rPr>
          <t xml:space="preserve">
    EN - EDATE
</t>
        </r>
      </text>
    </comment>
    <comment ref="G15" authorId="0" shapeId="0" xr:uid="{1C0A9825-FF6E-417F-8566-BEF80F22EB72}">
      <text>
        <r>
          <rPr>
            <b/>
            <sz val="9"/>
            <color indexed="81"/>
            <rFont val="Tahoma"/>
            <family val="2"/>
            <charset val="204"/>
          </rPr>
          <t>Belgilangan jadvalning eng chap ustunidagi qiymatni qidiradi va o'ngdagi katak qiymatini ko’rsatadi (indeks bilan ko'rsatilgan).</t>
        </r>
        <r>
          <rPr>
            <sz val="9"/>
            <color indexed="81"/>
            <rFont val="Tahoma"/>
            <family val="2"/>
            <charset val="204"/>
          </rPr>
          <t xml:space="preserve">
    EN - VLOOKUP
</t>
        </r>
      </text>
    </comment>
    <comment ref="I15" authorId="0" shapeId="0" xr:uid="{346139A0-750F-4DF0-9AE3-B04C0C3C5763}">
      <text>
        <r>
          <rPr>
            <b/>
            <sz val="9"/>
            <color indexed="81"/>
            <rFont val="Tahoma"/>
            <family val="2"/>
            <charset val="204"/>
          </rPr>
          <t>Xatolar bo'lsa (#NAME?, #VALUE! va hokazo) belgilangan qiymatni ko’rsatadi, aks holda katak qiymatining o'zini ko’rsatadi.</t>
        </r>
        <r>
          <rPr>
            <sz val="9"/>
            <color indexed="81"/>
            <rFont val="Tahoma"/>
            <family val="2"/>
            <charset val="204"/>
          </rPr>
          <t xml:space="preserve">
    EN - IFERROR
</t>
        </r>
      </text>
    </comment>
    <comment ref="L15" authorId="0" shapeId="0" xr:uid="{5435DDDE-F6B6-4D9E-A035-6EA37DBCD38E}">
      <text>
        <r>
          <rPr>
            <b/>
            <sz val="9"/>
            <color indexed="81"/>
            <rFont val="Tahoma"/>
            <family val="2"/>
            <charset val="204"/>
          </rPr>
          <t>Belgilangan matn qiymatidagi belgilar sonini qaytaradi.</t>
        </r>
        <r>
          <rPr>
            <sz val="9"/>
            <color indexed="81"/>
            <rFont val="Tahoma"/>
            <family val="2"/>
            <charset val="204"/>
          </rPr>
          <t xml:space="preserve">
    EN - LEN
</t>
        </r>
      </text>
    </comment>
    <comment ref="G16" authorId="0" shapeId="0" xr:uid="{6CF83BCF-D86B-4F2D-BB12-C2A6B89DEDD0}">
      <text>
        <r>
          <rPr>
            <b/>
            <sz val="9"/>
            <color indexed="81"/>
            <rFont val="Tahoma"/>
            <family val="2"/>
            <charset val="204"/>
          </rPr>
          <t>Bir diapazonda mos qiymatni qidiradi va ikkinchi diapazonda bir xil pozitsiya qiymatini ko‘rsatadi.</t>
        </r>
        <r>
          <rPr>
            <sz val="9"/>
            <color indexed="81"/>
            <rFont val="Tahoma"/>
            <family val="2"/>
            <charset val="204"/>
          </rPr>
          <t xml:space="preserve">
    EN - XLOOKUP
</t>
        </r>
      </text>
    </comment>
    <comment ref="L16" authorId="0" shapeId="0" xr:uid="{7FF18A81-D6E3-487A-B01C-64937DA67627}">
      <text>
        <r>
          <rPr>
            <b/>
            <sz val="9"/>
            <color indexed="81"/>
            <rFont val="Tahoma"/>
            <family val="2"/>
            <charset val="204"/>
          </rPr>
          <t>Chapdan o‘ngga o‘qiyotganda berilgan matndagi belgi yoki bir nechta belgilarning birinchi marta kelgan o‘rnini ko‘rsatadi.</t>
        </r>
        <r>
          <rPr>
            <sz val="9"/>
            <color indexed="81"/>
            <rFont val="Tahoma"/>
            <family val="2"/>
            <charset val="204"/>
          </rPr>
          <t xml:space="preserve">
    EN - SEARCH
</t>
        </r>
      </text>
    </comment>
    <comment ref="Q16" authorId="0" shapeId="0" xr:uid="{194BA3C3-AB63-4FB6-BF3A-E5D0E3F6B75B}">
      <text>
        <r>
          <rPr>
            <b/>
            <sz val="9"/>
            <color indexed="81"/>
            <rFont val="Tahoma"/>
            <family val="2"/>
            <charset val="204"/>
          </rPr>
          <t>Qiymatni belgilangan formatdagi matnga aylantiradi.</t>
        </r>
        <r>
          <rPr>
            <sz val="9"/>
            <color indexed="81"/>
            <rFont val="Tahoma"/>
            <family val="2"/>
            <charset val="204"/>
          </rPr>
          <t xml:space="preserve">
    EN - TEXT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<sst xmlns="http://schemas.openxmlformats.org/spreadsheetml/2006/main" count="241" uniqueCount="192">
  <si>
    <t>1. СЧЁТЗ</t>
  </si>
  <si>
    <t>4. СУММ</t>
  </si>
  <si>
    <t>5. МАКС</t>
  </si>
  <si>
    <t>6. МИН</t>
  </si>
  <si>
    <t>7. СРЗНАЧ</t>
  </si>
  <si>
    <t>ПРАВСИМВ</t>
  </si>
  <si>
    <t>ПРОСМОТРX</t>
  </si>
  <si>
    <t>ДАТАМЕС</t>
  </si>
  <si>
    <t>СЖПРОБЕЛЫ</t>
  </si>
  <si>
    <t>СУММЕСЛИ</t>
  </si>
  <si>
    <t>ЕСЛИ</t>
  </si>
  <si>
    <t>МАКСЕСЛИ</t>
  </si>
  <si>
    <t>МИНЕСЛИ</t>
  </si>
  <si>
    <t>СРЗНАЧЕСЛИ</t>
  </si>
  <si>
    <t>ЕСЛИМН</t>
  </si>
  <si>
    <t>СУММЕСЛИМН</t>
  </si>
  <si>
    <t>СРЗНАЧЕСЛИМН</t>
  </si>
  <si>
    <t>8. ЕСЛИ</t>
  </si>
  <si>
    <t>10. СУММЕСЛИ</t>
  </si>
  <si>
    <t>11. СРЗНАЧЕСЛИ</t>
  </si>
  <si>
    <t>18. ВПР</t>
  </si>
  <si>
    <t>ПРОПИСН</t>
  </si>
  <si>
    <t>СТРОЧН</t>
  </si>
  <si>
    <t>ПРОПНАЧ</t>
  </si>
  <si>
    <t>22. СЖПРОБЕЛЫ</t>
  </si>
  <si>
    <t>23. ЛЕВСИМВ</t>
  </si>
  <si>
    <t>24. ПРАВСИМВ</t>
  </si>
  <si>
    <t>25. ПСТР</t>
  </si>
  <si>
    <t>26. ПРОПИСН</t>
  </si>
  <si>
    <t>27. СТРОЧН</t>
  </si>
  <si>
    <t>28. ПРОПНАЧ</t>
  </si>
  <si>
    <t>29. ДЛСТР</t>
  </si>
  <si>
    <t>СЕГОДНЯ</t>
  </si>
  <si>
    <t>ТДАТА</t>
  </si>
  <si>
    <t>ГОД</t>
  </si>
  <si>
    <t>МЕСЯЦ</t>
  </si>
  <si>
    <t>ДЕНЬ</t>
  </si>
  <si>
    <t>ЧАС</t>
  </si>
  <si>
    <t>МИНУТЫ</t>
  </si>
  <si>
    <t>СЕКУНДЫ</t>
  </si>
  <si>
    <t>ДАТА</t>
  </si>
  <si>
    <t>ТЕКСТ</t>
  </si>
  <si>
    <t>31. СЕГОДНЯ</t>
  </si>
  <si>
    <t>32. ТДАТА</t>
  </si>
  <si>
    <t>33. ГОД</t>
  </si>
  <si>
    <t>34. МЕСЯЦ</t>
  </si>
  <si>
    <t>35. ДЕНЬ</t>
  </si>
  <si>
    <t>36. ЧАС</t>
  </si>
  <si>
    <t>37. МИНУТЫ</t>
  </si>
  <si>
    <t>38. СЕКУНДЫ</t>
  </si>
  <si>
    <t>39. ДАТА</t>
  </si>
  <si>
    <t>40. ДАТАМЕС</t>
  </si>
  <si>
    <t>41. ТЕКСТ</t>
  </si>
  <si>
    <t>СЧЁТЗ</t>
  </si>
  <si>
    <t>СЧЁТ</t>
  </si>
  <si>
    <t>СЧИТАТЬПУСТОТЫ</t>
  </si>
  <si>
    <t>СУММ</t>
  </si>
  <si>
    <t>МАКС</t>
  </si>
  <si>
    <t>МИН</t>
  </si>
  <si>
    <t>СРЗНАЧ</t>
  </si>
  <si>
    <t>ЛЕВСИМВ</t>
  </si>
  <si>
    <t>ПСТР</t>
  </si>
  <si>
    <t>ВПР</t>
  </si>
  <si>
    <t>ДЛСТР</t>
  </si>
  <si>
    <t>ЕСЛИОШИБКА</t>
  </si>
  <si>
    <t>RU</t>
  </si>
  <si>
    <t>№</t>
  </si>
  <si>
    <t>EN</t>
  </si>
  <si>
    <t>-</t>
  </si>
  <si>
    <t>СЧЁТЕСЛИ</t>
  </si>
  <si>
    <t>9. СЧЁТЕСЛИ</t>
  </si>
  <si>
    <t>СЧЁТЕСЛИМН</t>
  </si>
  <si>
    <t>Office 365 / Office 2021</t>
  </si>
  <si>
    <t>Office 2019</t>
  </si>
  <si>
    <t>19. ЕСЛИОШИБКА</t>
  </si>
  <si>
    <t>20. ПРОСМОТРX</t>
  </si>
  <si>
    <t>21. ОБЪЕДИНИТЬ</t>
  </si>
  <si>
    <t>ОБЪЕДИНИТЬ</t>
  </si>
  <si>
    <t>COUNTA</t>
  </si>
  <si>
    <t>COUNT</t>
  </si>
  <si>
    <t>COUNTBLANK</t>
  </si>
  <si>
    <t>SUM</t>
  </si>
  <si>
    <t>MAX</t>
  </si>
  <si>
    <t>MIN</t>
  </si>
  <si>
    <t>AVERAGE</t>
  </si>
  <si>
    <t>IF</t>
  </si>
  <si>
    <t>COUNTIF</t>
  </si>
  <si>
    <t>SUMIF</t>
  </si>
  <si>
    <t>AVERAGEIF</t>
  </si>
  <si>
    <t>MAXIFS</t>
  </si>
  <si>
    <t>MINIFS</t>
  </si>
  <si>
    <t>IFS</t>
  </si>
  <si>
    <t>COUNTIFS</t>
  </si>
  <si>
    <t>SUMIFS</t>
  </si>
  <si>
    <t>AVERAGEIFS</t>
  </si>
  <si>
    <t>VLOOKUP</t>
  </si>
  <si>
    <t>IFERROR</t>
  </si>
  <si>
    <t>XLOOKUP</t>
  </si>
  <si>
    <t>TEXTJOIN</t>
  </si>
  <si>
    <t>TRIM</t>
  </si>
  <si>
    <t>UPPER</t>
  </si>
  <si>
    <t>LOWER</t>
  </si>
  <si>
    <t>PROPER</t>
  </si>
  <si>
    <t>TODAY</t>
  </si>
  <si>
    <t>NOW</t>
  </si>
  <si>
    <t>YEAR</t>
  </si>
  <si>
    <t>MONTH</t>
  </si>
  <si>
    <t>DAY</t>
  </si>
  <si>
    <t>HOUR</t>
  </si>
  <si>
    <t>MINUTE</t>
  </si>
  <si>
    <t>SECOND</t>
  </si>
  <si>
    <t>DATE</t>
  </si>
  <si>
    <t>EDATE</t>
  </si>
  <si>
    <t>TEXT</t>
  </si>
  <si>
    <t>2. СЧИТАТЬПУСТОТЫ</t>
  </si>
  <si>
    <t>3. СЧЁТ</t>
  </si>
  <si>
    <t>ПОИСК</t>
  </si>
  <si>
    <t>SEARCH</t>
  </si>
  <si>
    <t>30. ПОИСК</t>
  </si>
  <si>
    <t>LEFT</t>
  </si>
  <si>
    <t>RIGHT</t>
  </si>
  <si>
    <t>MID</t>
  </si>
  <si>
    <t>LEN</t>
  </si>
  <si>
    <t>12. ЕСЛИМН</t>
  </si>
  <si>
    <t>13. СЧЁТЕСЛИМН</t>
  </si>
  <si>
    <t>14. СУММЕСЛИМН</t>
  </si>
  <si>
    <t>15. СРЗНАЧЕСЛИМН</t>
  </si>
  <si>
    <t>16. МАКСЕСЛИ</t>
  </si>
  <si>
    <t>17. МИНЕСЛИ</t>
  </si>
  <si>
    <t>Hudud</t>
  </si>
  <si>
    <t>Shimol</t>
  </si>
  <si>
    <t>Sharq</t>
  </si>
  <si>
    <t>Janub</t>
  </si>
  <si>
    <t>G'arb</t>
  </si>
  <si>
    <t>Shahar</t>
  </si>
  <si>
    <t>Bremen</t>
  </si>
  <si>
    <t>Gamburg</t>
  </si>
  <si>
    <t>Rostok</t>
  </si>
  <si>
    <t>Berlin</t>
  </si>
  <si>
    <t>Leypsik</t>
  </si>
  <si>
    <t>Myunxen</t>
  </si>
  <si>
    <t>Nyunberg</t>
  </si>
  <si>
    <t>Shtutgart</t>
  </si>
  <si>
    <t>Bon</t>
  </si>
  <si>
    <t>Kyoln</t>
  </si>
  <si>
    <t>Frankfurt</t>
  </si>
  <si>
    <t>Aholi</t>
  </si>
  <si>
    <t>Daromad</t>
  </si>
  <si>
    <t>TAVSIFI</t>
  </si>
  <si>
    <t>Mavjudligi</t>
  </si>
  <si>
    <t>Diapazondagi bo'sh bo'lmagan katakchalar sonini hisoblaydi.</t>
  </si>
  <si>
    <t>Diapazondagi bo'sh katakchalar sonini hisoblaydi.</t>
  </si>
  <si>
    <t>Raqamlar bilan to'ldirilgan katakchalar sonini hisoblaydi.</t>
  </si>
  <si>
    <t>Qiymatlarni jamlaydi.</t>
  </si>
  <si>
    <t>Mavjud qiymatlar ro‘yxatidan eng katta qiymatni ko’rsatadi. Mantiqiy va matn qiymatlari e'tiborga olinmaydi.</t>
  </si>
  <si>
    <t>Mavjud qiymatlari ro‘yxatidan eng kichik qiymatni ko’rsatadi. Mantiqiy va matn qiymatlari e'tiborga olinmaydi.</t>
  </si>
  <si>
    <t>Mavjud argumentlarning o'rtacha arifmetik qiymatini ko’rsatadi.</t>
  </si>
  <si>
    <t>Berilgan shart bajarilganligini tekshiradi va uning bajarilishiga qarab muayyan qiymatni ko’rsatadi.</t>
  </si>
  <si>
    <t>Belgilangan diapazonda berilgan shartga javob beradigan katakchalar sonini hisoblaydi.</t>
  </si>
  <si>
    <t>Berilgan shartga mos keladigan kataklar qiymatlarini hisoblaydi.</t>
  </si>
  <si>
    <t>Berilgan shartga mos keladigan mavjud argumentlarining o‘rtacha arifmetik qiymatini ko’rsatadi.</t>
  </si>
  <si>
    <t>Bir yoki bir nechta shartlar bajarilganligini tekshiradi va bajarilgan birinchi shart uchun qiymatni ko’rsatadi.</t>
  </si>
  <si>
    <t>Belgilangan diapazondagi shartlar to‘plamiga javob beradigan katakchalar sonini hisoblaydi.</t>
  </si>
  <si>
    <t>Berilgan shartlar to'plamiga mos keladigan kataklar qiymatlarini jamlaydi.</t>
  </si>
  <si>
    <t>Berilgan shartlar to‘plamiga mos keladigan belgilangan kataklarning o‘rtacha arifmetik qiymatini ko’rsatadi.</t>
  </si>
  <si>
    <t>Belgilangan mezon/shartlarga javob beradigan qiymatlarning eng katta qiymatini ko’rsatadi.</t>
  </si>
  <si>
    <t>Belgilangan mezonlarga/shartlarga javob beradigan qiymatlarning eng kichik qiymatini ko’rsatadi.</t>
  </si>
  <si>
    <t>Belgilangan jadvalning eng chap ustunidagi qiymatni qidiradi va o'ngdagi katak qiymatini ko’rsatadi (indeks bilan ko'rsatilgan).</t>
  </si>
  <si>
    <t>Xatolar bo'lsa (#NAME?, #VALUE! va hokazo) belgilangan qiymatni ko’rsatadi, aks holda katak qiymatining o'zini ko’rsatadi.</t>
  </si>
  <si>
    <t>Bir diapazonda mos qiymatni qidiradi va ikkinchi diapazonda bir xil pozitsiya qiymatini ko‘rsatadi.</t>
  </si>
  <si>
    <t>Qiymatlarni belgilangan belgi/belgilar bilan ajratilgan bitta matn qatoriga birlashtiradi.</t>
  </si>
  <si>
    <t>Matndan qo‘shimcha bo‘shliqlarni olib tashlaydi (so‘zlar orasida faqat bitta bo‘sh joy qoladi).</t>
  </si>
  <si>
    <t>Berilgan matn boshidan boshlab belgilangan belgilar sonini ko‘rsatadi.</t>
  </si>
  <si>
    <t>Berilgan matn oxiridan boshlab belgilangan belgilar sonini ko‘rsatadi.</t>
  </si>
  <si>
    <t>Kiritilgan matnda berilgan joydan boshlab belgilangan belgilar sonini ko‘rsatadi.</t>
  </si>
  <si>
    <t>Belgilangan matndagi barcha harflarni bosh harf bilan yozadi (katta, bosh).</t>
  </si>
  <si>
    <t>Belgilangan matndagi barcha harflarni kichik (kichik) qiladi.</t>
  </si>
  <si>
    <t>Belgilangan matndagi har bir so‘zning birinchi harfini bosh harf bilan yozib, so‘zning qolgan barcha harflarini kichik harf formatiga o‘zgartiradi.</t>
  </si>
  <si>
    <t>Belgilangan matn qiymatidagi belgilar sonini qaytaradi.</t>
  </si>
  <si>
    <t>Chapdan o‘ngga o‘qiyotganda berilgan matndagi belgi yoki bir nechta belgilarning birinchi marta kelgan o‘rnini ko‘rsatadi.</t>
  </si>
  <si>
    <t>Joriy sanani sana formatida ko‘rsatadi.</t>
  </si>
  <si>
    <t>Joriy sana va aniq vaqtni sana formatida ko‘rsatadi.</t>
  </si>
  <si>
    <t>Sanadan yilni ko‘rsatadi..</t>
  </si>
  <si>
    <t>Oyni sanada 1 (yanvar) dan 12 (dekabr)gacha bo'lgan raqam sifatida ko‘rsatadi.</t>
  </si>
  <si>
    <t>Sanada kunni 1 dan 31 gacha raqam sifatida ko‘rsatadi.</t>
  </si>
  <si>
    <t>Vaqt qiymatidan soatlarni 0 dan 23 gacha raqam sifatida ko‘rsatadi.</t>
  </si>
  <si>
    <t>0 dan 59 gacha bo'lgan raqam sifatida vaqt qiymatidan daqiqalarni chiqaradi.</t>
  </si>
  <si>
    <t>Vaqt qiymatidan soniyalarni 0 dan 59 gacha raqam sifatida chiqaradi.</t>
  </si>
  <si>
    <t>Yil, oy va kunni raqamlar sifatida qabul qilish, tegishli sanani qaytaradi.</t>
  </si>
  <si>
    <t>Belgilangan sanadan oldinga yoki orqaga belgilangan oylar soni bo'lgan sananing seriya raqamini ko‘rsatadi.</t>
  </si>
  <si>
    <t>Qiymatni belgilangan formatdagi matnga aylantiradi.</t>
  </si>
  <si>
    <t xml:space="preserve">     G'arb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</si>
</sst>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\ &quot;₽&quot;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right" vertical="center"/>
    </xf>
    <xf numFmtId="14" fontId="0" fillId="2" borderId="3" xfId="0" applyNumberFormat="1" applyFill="1" applyBorder="1" applyAlignment="1">
      <alignment horizontal="center"/>
    </xf>
    <xf numFmtId="22" fontId="0" fillId="2" borderId="3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vertical="center"/>
    </xf>
    <xf numFmtId="0" fontId="1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164" fontId="0" fillId="0" borderId="8" xfId="0" applyNumberForma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164" fontId="0" fillId="0" borderId="10" xfId="0" applyNumberFormat="1" applyBorder="1" applyAlignment="1">
      <alignment horizontal="right" vertical="center"/>
    </xf>
    <xf numFmtId="0" fontId="0" fillId="0" borderId="11" xfId="0" applyBorder="1" applyAlignment="1">
      <alignment horizontal="left" vertical="center"/>
    </xf>
    <xf numFmtId="164" fontId="0" fillId="0" borderId="12" xfId="0" applyNumberFormat="1" applyBorder="1" applyAlignment="1">
      <alignment horizontal="righ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3" fontId="0" fillId="0" borderId="13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3" fontId="0" fillId="0" borderId="15" xfId="0" applyNumberFormat="1" applyBorder="1" applyAlignment="1">
      <alignment horizontal="right" vertical="center"/>
    </xf>
    <xf numFmtId="164" fontId="0" fillId="2" borderId="3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2" fontId="0" fillId="2" borderId="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0" fontId="0" fillId="5" borderId="0" xfId="0" applyFill="1"/>
    <xf numFmtId="165" fontId="0" fillId="2" borderId="8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7">
    <dxf>
      <numFmt numFmtId="0" formatCode="General"/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numFmt numFmtId="0" formatCode="General"/>
      <alignment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441704</xdr:colOff>
      <xdr:row>23</xdr:row>
      <xdr:rowOff>22860</xdr:rowOff>
    </xdr:from>
    <xdr:to>
      <xdr:col>22</xdr:col>
      <xdr:colOff>34963</xdr:colOff>
      <xdr:row>33</xdr:row>
      <xdr:rowOff>187559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5E75055-03A1-281A-91FE-469D7B170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0704" y="4754880"/>
          <a:ext cx="1719239" cy="22220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22732</xdr:rowOff>
    </xdr:from>
    <xdr:to>
      <xdr:col>16</xdr:col>
      <xdr:colOff>354782</xdr:colOff>
      <xdr:row>5</xdr:row>
      <xdr:rowOff>104973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F6AF507-758C-4064-B9A2-FFD714F2F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213232"/>
          <a:ext cx="9984557" cy="844241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D98977-7922-4236-AEFC-2C66C570F22B}" name="УТ_Список_Функций" displayName="УТ_Список_Функций" ref="B2:F43" totalsRowShown="0" headerRowDxfId="6" dataDxfId="5">
  <autoFilter ref="B2:F43" xr:uid="{EE214003-1458-4106-9CD4-1C3993553F49}"/>
  <tableColumns count="5">
    <tableColumn id="5" xr3:uid="{EA0E058C-1EAC-4B91-BB6D-30D48E51C2FF}" name="№" dataDxfId="4">
      <calculatedColumnFormula>ROW(УТ_Список_Функций[[#This Row],[№]])-ROW(УТ_Список_Функций[[#Headers],[№]])</calculatedColumnFormula>
    </tableColumn>
    <tableColumn id="2" xr3:uid="{3BDAA9E4-92A9-4534-BB97-368F9E120C1E}" name="RU" dataDxfId="3"/>
    <tableColumn id="6" xr3:uid="{1F5BAC54-9D21-446D-9DDF-042DB76E1240}" name="EN" dataDxfId="2"/>
    <tableColumn id="12" xr3:uid="{CE782F2A-7549-4EC0-9F03-BBA2E395350C}" name="TAVSIFI" dataDxfId="1"/>
    <tableColumn id="21" xr3:uid="{0500E4F2-D6F5-402A-B164-FB1E365F0409}" name="Mavjudlig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DFD957B-D40D-42E5-B8F0-072879D6285A}">
  <we:reference id="wa104381504" version="1.0.0.0" store="ru-RU" storeType="OMEX"/>
  <we:alternateReferences>
    <we:reference id="wa104381504" version="1.0.0.0" store="WA104381504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85778-357C-45ED-B337-486AE9CE8968}">
  <sheetPr codeName="Лист1"/>
  <dimension ref="B1:BJ34"/>
  <sheetViews>
    <sheetView showGridLines="0" tabSelected="1" zoomScaleNormal="100" workbookViewId="0">
      <selection activeCell="R16" sqref="R16"/>
    </sheetView>
  </sheetViews>
  <sheetFormatPr defaultRowHeight="16.5" customHeight="1" outlineLevelCol="1" x14ac:dyDescent="0.3"/>
  <cols>
    <col min="1" max="1" width="3.33203125" customWidth="1"/>
    <col min="2" max="2" width="8" hidden="1" customWidth="1" outlineLevel="1"/>
    <col min="3" max="4" width="11" hidden="1" customWidth="1" outlineLevel="1"/>
    <col min="5" max="5" width="11.44140625" hidden="1" customWidth="1" outlineLevel="1"/>
    <col min="6" max="6" width="3.33203125" hidden="1" customWidth="1" outlineLevel="1"/>
    <col min="7" max="10" width="19.44140625" hidden="1" customWidth="1" outlineLevel="1"/>
    <col min="11" max="11" width="3.33203125" customWidth="1" collapsed="1"/>
    <col min="12" max="12" width="16.88671875" hidden="1" customWidth="1" outlineLevel="1"/>
    <col min="13" max="15" width="14.33203125" hidden="1" customWidth="1" outlineLevel="1"/>
    <col min="16" max="16" width="3.33203125" customWidth="1" collapsed="1"/>
    <col min="17" max="17" width="13.109375" customWidth="1" outlineLevel="1"/>
    <col min="18" max="18" width="16.5546875" customWidth="1" outlineLevel="1"/>
    <col min="19" max="25" width="10.33203125" customWidth="1"/>
  </cols>
  <sheetData>
    <row r="1" spans="2:26" ht="16.5" customHeight="1" thickBot="1" x14ac:dyDescent="0.35"/>
    <row r="2" spans="2:26" ht="16.5" customHeight="1" thickTop="1" thickBot="1" x14ac:dyDescent="0.35">
      <c r="B2" s="11" t="s">
        <v>129</v>
      </c>
      <c r="C2" s="11" t="s">
        <v>134</v>
      </c>
      <c r="D2" s="12" t="s">
        <v>146</v>
      </c>
      <c r="E2" s="12" t="s">
        <v>147</v>
      </c>
      <c r="G2" s="5" t="s">
        <v>0</v>
      </c>
      <c r="H2" s="37" t="s">
        <v>114</v>
      </c>
      <c r="I2" s="38"/>
      <c r="J2" s="5" t="s">
        <v>115</v>
      </c>
      <c r="L2" s="4" t="s">
        <v>130</v>
      </c>
      <c r="M2" s="4" t="s">
        <v>131</v>
      </c>
      <c r="N2" s="4" t="s">
        <v>132</v>
      </c>
      <c r="O2" s="4" t="s">
        <v>191</v>
      </c>
      <c r="Q2" s="6" t="s">
        <v>42</v>
      </c>
      <c r="R2" s="7">
        <f ca="1">TODAY()</f>
        <v>45393</v>
      </c>
    </row>
    <row r="3" spans="2:26" ht="16.5" customHeight="1" thickTop="1" thickBot="1" x14ac:dyDescent="0.35">
      <c r="B3" s="13" t="s">
        <v>132</v>
      </c>
      <c r="C3" s="19" t="s">
        <v>135</v>
      </c>
      <c r="D3" s="22">
        <v>569000</v>
      </c>
      <c r="E3" s="14">
        <v>126960.93000000018</v>
      </c>
      <c r="G3" s="3">
        <f>COUNTA(C3:C14)</f>
        <v>11</v>
      </c>
      <c r="H3" s="34">
        <f>COUNTBLANK(C3:C14)</f>
        <v>1</v>
      </c>
      <c r="I3" s="36"/>
      <c r="J3" s="3">
        <f>COUNT(B3:E6)</f>
        <v>8</v>
      </c>
      <c r="Q3" s="6" t="s">
        <v>43</v>
      </c>
      <c r="R3" s="8">
        <f ca="1">NOW()</f>
        <v>45393.843192592591</v>
      </c>
    </row>
    <row r="4" spans="2:26" ht="16.5" customHeight="1" thickTop="1" thickBot="1" x14ac:dyDescent="0.35">
      <c r="B4" s="15" t="s">
        <v>130</v>
      </c>
      <c r="C4" s="20" t="s">
        <v>136</v>
      </c>
      <c r="D4" s="23">
        <v>1841000</v>
      </c>
      <c r="E4" s="16">
        <v>451815.10000000038</v>
      </c>
      <c r="L4" s="6" t="s">
        <v>76</v>
      </c>
      <c r="M4" s="34" t="str">
        <f>TRIM(_xlfn.TEXTJOIN(", ",TRUE,L2:O2))</f>
        <v>Shimol, Sharq, Janub, G'arb</v>
      </c>
      <c r="N4" s="35"/>
      <c r="O4" s="36"/>
    </row>
    <row r="5" spans="2:26" ht="16.5" customHeight="1" thickTop="1" thickBot="1" x14ac:dyDescent="0.35">
      <c r="B5" s="15" t="s">
        <v>130</v>
      </c>
      <c r="C5" s="20" t="s">
        <v>137</v>
      </c>
      <c r="D5" s="23">
        <v>208000</v>
      </c>
      <c r="E5" s="16">
        <v>44027.196939273097</v>
      </c>
      <c r="G5" s="5" t="s">
        <v>1</v>
      </c>
      <c r="H5" s="5" t="s">
        <v>2</v>
      </c>
      <c r="I5" s="5" t="s">
        <v>3</v>
      </c>
      <c r="J5" s="5" t="s">
        <v>4</v>
      </c>
      <c r="L5" s="6" t="s">
        <v>24</v>
      </c>
      <c r="M5" s="34" t="str">
        <f>TRIM(O2)</f>
        <v>G'arb</v>
      </c>
      <c r="N5" s="35"/>
      <c r="O5" s="36"/>
      <c r="Q5" s="6" t="s">
        <v>44</v>
      </c>
      <c r="R5" s="9">
        <f ca="1">YEAR(R2)</f>
        <v>2024</v>
      </c>
    </row>
    <row r="6" spans="2:26" ht="16.5" customHeight="1" thickTop="1" thickBot="1" x14ac:dyDescent="0.35">
      <c r="B6" s="15" t="s">
        <v>131</v>
      </c>
      <c r="C6" s="20" t="s">
        <v>138</v>
      </c>
      <c r="D6" s="23">
        <v>3645000</v>
      </c>
      <c r="E6" s="16">
        <v>744810.90000000084</v>
      </c>
      <c r="G6" s="31">
        <f>SUM(E3:E14)</f>
        <v>2941182.2581750392</v>
      </c>
      <c r="H6" s="2">
        <f>MAX(E3:E14)</f>
        <v>744810.90000000084</v>
      </c>
      <c r="I6" s="2">
        <f>MIN(E3:E14)</f>
        <v>44027.196939273097</v>
      </c>
      <c r="J6" s="27">
        <f>AVERAGE(E3:E14)</f>
        <v>245098.52151458661</v>
      </c>
      <c r="Q6" s="6" t="s">
        <v>45</v>
      </c>
      <c r="R6" s="9">
        <f ca="1">MONTH(R2)</f>
        <v>4</v>
      </c>
    </row>
    <row r="7" spans="2:26" ht="16.5" customHeight="1" thickTop="1" thickBot="1" x14ac:dyDescent="0.35">
      <c r="B7" s="15" t="s">
        <v>131</v>
      </c>
      <c r="C7" s="20"/>
      <c r="D7" s="23">
        <v>554000</v>
      </c>
      <c r="E7" s="16">
        <v>134029.51999999993</v>
      </c>
      <c r="L7" s="6" t="s">
        <v>25</v>
      </c>
      <c r="M7" s="34" t="str">
        <f>LEFT(M4,6)</f>
        <v>Shimol</v>
      </c>
      <c r="N7" s="35"/>
      <c r="O7" s="36"/>
      <c r="Q7" s="6" t="s">
        <v>46</v>
      </c>
      <c r="R7" s="9">
        <f ca="1">DAY(R2)</f>
        <v>11</v>
      </c>
      <c r="W7" s="33" t="e" vm="1">
        <v>#VALUE!</v>
      </c>
      <c r="X7" s="33"/>
      <c r="Y7" s="33"/>
      <c r="Z7" s="33"/>
    </row>
    <row r="8" spans="2:26" ht="16.5" customHeight="1" thickTop="1" thickBot="1" x14ac:dyDescent="0.35">
      <c r="B8" s="15" t="s">
        <v>131</v>
      </c>
      <c r="C8" s="20" t="s">
        <v>139</v>
      </c>
      <c r="D8" s="23">
        <v>587000</v>
      </c>
      <c r="E8" s="16">
        <v>152470.98366996786</v>
      </c>
      <c r="G8" s="6" t="s">
        <v>17</v>
      </c>
      <c r="H8" s="9" t="str">
        <f>IF(I6&lt;50000,"Past daromad","Yuqori daromad")</f>
        <v>Past daromad</v>
      </c>
      <c r="I8" s="6" t="s">
        <v>123</v>
      </c>
      <c r="J8" s="9" t="str" cm="1">
        <f t="array" ref="J8">_xlfn.IFS(B3="Shimol","Yuqori",B3="Janub","Quyi",B3="Sharq","O'ng",B3="G'arb","Chap")</f>
        <v>Quyi</v>
      </c>
      <c r="L8" s="6" t="s">
        <v>26</v>
      </c>
      <c r="M8" s="34" t="str">
        <f>RIGHT(M4,5)</f>
        <v>G'arb</v>
      </c>
      <c r="N8" s="35"/>
      <c r="O8" s="36"/>
      <c r="Q8" s="6" t="s">
        <v>47</v>
      </c>
      <c r="R8" s="9">
        <f ca="1">HOUR(R3)</f>
        <v>20</v>
      </c>
      <c r="W8" s="33"/>
      <c r="X8" s="33"/>
      <c r="Y8" s="33"/>
      <c r="Z8" s="33"/>
    </row>
    <row r="9" spans="2:26" ht="16.5" customHeight="1" thickTop="1" thickBot="1" x14ac:dyDescent="0.35">
      <c r="B9" s="15" t="s">
        <v>132</v>
      </c>
      <c r="C9" s="20" t="s">
        <v>140</v>
      </c>
      <c r="D9" s="23">
        <v>1472000</v>
      </c>
      <c r="E9" s="16">
        <v>326984.13999999966</v>
      </c>
      <c r="G9" s="6" t="s">
        <v>70</v>
      </c>
      <c r="H9" s="9">
        <f>COUNTIF(B3:B14,"Sharq")</f>
        <v>3</v>
      </c>
      <c r="I9" s="6" t="s">
        <v>124</v>
      </c>
      <c r="J9" s="9">
        <f>COUNTIFS(B3:B14,"Janub",D3:D14,"&lt;1000000")</f>
        <v>3</v>
      </c>
      <c r="L9" s="6" t="s">
        <v>27</v>
      </c>
      <c r="M9" s="34" t="str">
        <f>MID(M4,9,5)</f>
        <v>Sharq</v>
      </c>
      <c r="N9" s="35"/>
      <c r="O9" s="36"/>
      <c r="Q9" s="6" t="s">
        <v>48</v>
      </c>
      <c r="R9" s="9">
        <f ca="1">MINUTE(R3)</f>
        <v>14</v>
      </c>
      <c r="W9" s="33"/>
      <c r="X9" s="33"/>
      <c r="Y9" s="33"/>
      <c r="Z9" s="33"/>
    </row>
    <row r="10" spans="2:26" ht="16.5" customHeight="1" thickTop="1" thickBot="1" x14ac:dyDescent="0.35">
      <c r="B10" s="15" t="s">
        <v>132</v>
      </c>
      <c r="C10" s="20" t="s">
        <v>141</v>
      </c>
      <c r="D10" s="23">
        <v>518000</v>
      </c>
      <c r="E10" s="16">
        <v>134548.50006992053</v>
      </c>
      <c r="G10" s="6" t="s">
        <v>18</v>
      </c>
      <c r="H10" s="30">
        <f>SUMIF(D3:D14,"&gt;1000000",E3:E14)</f>
        <v>1796470.6300000011</v>
      </c>
      <c r="I10" s="6" t="s">
        <v>125</v>
      </c>
      <c r="J10" s="25">
        <f>SUMIFS(E3:E14,B3:B14,"Janub",D3:D14,"&lt;1000000")</f>
        <v>536711.9100699207</v>
      </c>
      <c r="Q10" s="6" t="s">
        <v>49</v>
      </c>
      <c r="R10" s="9">
        <f ca="1">SECOND(R3)</f>
        <v>12</v>
      </c>
      <c r="W10" s="33"/>
      <c r="X10" s="33"/>
      <c r="Y10" s="33"/>
      <c r="Z10" s="33"/>
    </row>
    <row r="11" spans="2:26" ht="16.5" customHeight="1" thickTop="1" thickBot="1" x14ac:dyDescent="0.35">
      <c r="B11" s="15" t="s">
        <v>132</v>
      </c>
      <c r="C11" s="20" t="s">
        <v>142</v>
      </c>
      <c r="D11" s="23">
        <v>634000</v>
      </c>
      <c r="E11" s="16">
        <v>275202.48</v>
      </c>
      <c r="G11" s="6" t="s">
        <v>19</v>
      </c>
      <c r="H11" s="28">
        <f>AVERAGEIF(D3:D14,"&gt;1000000",E3:E14)</f>
        <v>449117.65750000026</v>
      </c>
      <c r="I11" s="6" t="s">
        <v>126</v>
      </c>
      <c r="J11" s="25">
        <f>AVERAGEIFS(E3:E14,B3:B14,"Janub",D3:D14,"&lt;1000000")</f>
        <v>178903.9700233069</v>
      </c>
      <c r="L11" s="6" t="s">
        <v>28</v>
      </c>
      <c r="M11" s="34" t="str">
        <f>UPPER(M4)</f>
        <v>SHIMOL, SHARQ, JANUB, G'ARB</v>
      </c>
      <c r="N11" s="35"/>
      <c r="O11" s="36"/>
      <c r="W11" s="33"/>
      <c r="X11" s="33"/>
      <c r="Y11" s="33"/>
      <c r="Z11" s="33"/>
    </row>
    <row r="12" spans="2:26" ht="16.5" customHeight="1" thickTop="1" thickBot="1" x14ac:dyDescent="0.35">
      <c r="B12" s="15" t="s">
        <v>133</v>
      </c>
      <c r="C12" s="20" t="s">
        <v>143</v>
      </c>
      <c r="D12" s="23">
        <v>327000</v>
      </c>
      <c r="E12" s="16">
        <v>84936.98749587647</v>
      </c>
      <c r="I12" s="6" t="s">
        <v>127</v>
      </c>
      <c r="J12" s="25">
        <f>_xlfn.MAXIFS(E3:E14,B3:B14,"Janub",D3:D14,"&lt;1000000")</f>
        <v>275202.48</v>
      </c>
      <c r="L12" s="6" t="s">
        <v>29</v>
      </c>
      <c r="M12" s="34" t="str">
        <f>LOWER(M4)</f>
        <v>shimol, sharq, janub, g'arb</v>
      </c>
      <c r="N12" s="35"/>
      <c r="O12" s="36"/>
      <c r="Q12" s="6" t="s">
        <v>50</v>
      </c>
      <c r="R12" s="7">
        <f>DATE(2024,5,22)</f>
        <v>45434</v>
      </c>
    </row>
    <row r="13" spans="2:26" ht="16.5" customHeight="1" thickTop="1" thickBot="1" x14ac:dyDescent="0.35">
      <c r="B13" s="15" t="s">
        <v>133</v>
      </c>
      <c r="C13" s="20" t="s">
        <v>144</v>
      </c>
      <c r="D13" s="23">
        <v>1086000</v>
      </c>
      <c r="E13" s="16">
        <v>272860.49000000028</v>
      </c>
      <c r="I13" s="6" t="s">
        <v>128</v>
      </c>
      <c r="J13" s="25">
        <f>_xlfn.MINIFS(E3:E14,B3:B14,"Janub",D3:D14,"&lt;1000000")</f>
        <v>126960.93000000018</v>
      </c>
      <c r="L13" s="6" t="s">
        <v>30</v>
      </c>
      <c r="M13" s="34" t="str">
        <f>PROPER(M4)</f>
        <v>Shimol, Sharq, Janub, G'Arb</v>
      </c>
      <c r="N13" s="35"/>
      <c r="O13" s="36"/>
    </row>
    <row r="14" spans="2:26" ht="16.5" customHeight="1" thickTop="1" thickBot="1" x14ac:dyDescent="0.35">
      <c r="B14" s="17" t="s">
        <v>133</v>
      </c>
      <c r="C14" s="21" t="s">
        <v>145</v>
      </c>
      <c r="D14" s="24">
        <v>753000</v>
      </c>
      <c r="E14" s="18">
        <v>192535.0299999998</v>
      </c>
      <c r="Q14" s="6" t="s">
        <v>51</v>
      </c>
      <c r="R14" s="7">
        <f>EDATE(R12,-2)</f>
        <v>45373</v>
      </c>
      <c r="X14" s="33" t="e" vm="2">
        <v>#VALUE!</v>
      </c>
      <c r="Y14" s="33"/>
    </row>
    <row r="15" spans="2:26" ht="16.5" customHeight="1" thickTop="1" thickBot="1" x14ac:dyDescent="0.35">
      <c r="G15" s="6" t="s">
        <v>20</v>
      </c>
      <c r="H15" s="25">
        <f>VLOOKUP("Bon",C3:E14,3,FALSE)</f>
        <v>84936.98749587647</v>
      </c>
      <c r="I15" s="6" t="s">
        <v>74</v>
      </c>
      <c r="J15" s="32">
        <f>IFERROR(H15,"Shahar topilmadi")</f>
        <v>84936.98749587647</v>
      </c>
      <c r="L15" s="6" t="s">
        <v>31</v>
      </c>
      <c r="M15" s="34">
        <f>LEN(M4)</f>
        <v>27</v>
      </c>
      <c r="N15" s="35"/>
      <c r="O15" s="36"/>
      <c r="X15" s="33"/>
      <c r="Y15" s="33"/>
    </row>
    <row r="16" spans="2:26" ht="16.5" customHeight="1" thickTop="1" thickBot="1" x14ac:dyDescent="0.35">
      <c r="G16" s="6" t="s">
        <v>75</v>
      </c>
      <c r="H16" s="39">
        <f>_xlfn.XLOOKUP("Bon",C3:C14,E3:E14,"Shahar topilmadi")</f>
        <v>84936.98749587647</v>
      </c>
      <c r="I16" s="40"/>
      <c r="J16" s="41"/>
      <c r="L16" s="6" t="s">
        <v>118</v>
      </c>
      <c r="M16" s="34">
        <f>SEARCH("Janub",M4)</f>
        <v>16</v>
      </c>
      <c r="N16" s="35"/>
      <c r="O16" s="36"/>
      <c r="Q16" s="6" t="s">
        <v>52</v>
      </c>
      <c r="R16" s="9" t="str">
        <f ca="1">TEXT(R2,"Д")</f>
        <v>11</v>
      </c>
      <c r="X16" s="33"/>
      <c r="Y16" s="33"/>
    </row>
    <row r="17" spans="7:62" ht="16.5" customHeight="1" thickTop="1" x14ac:dyDescent="0.3">
      <c r="X17" s="33"/>
      <c r="Y17" s="33"/>
    </row>
    <row r="18" spans="7:62" ht="16.5" customHeight="1" x14ac:dyDescent="0.3">
      <c r="X18" s="33"/>
      <c r="Y18" s="33"/>
    </row>
    <row r="19" spans="7:62" ht="16.5" customHeight="1" x14ac:dyDescent="0.3">
      <c r="X19" s="33"/>
      <c r="Y19" s="33"/>
    </row>
    <row r="20" spans="7:62" ht="16.5" customHeight="1" x14ac:dyDescent="0.3">
      <c r="X20" s="33"/>
      <c r="Y20" s="33"/>
    </row>
    <row r="26" spans="7:62" ht="16.5" customHeight="1" x14ac:dyDescent="0.3">
      <c r="H26" s="26"/>
      <c r="K26" s="26"/>
      <c r="L26" s="26"/>
    </row>
    <row r="27" spans="7:62" ht="16.5" customHeight="1" x14ac:dyDescent="0.3">
      <c r="H27" s="26"/>
      <c r="K27" s="26"/>
      <c r="L27" s="26"/>
    </row>
    <row r="28" spans="7:62" ht="16.5" customHeight="1" x14ac:dyDescent="0.3">
      <c r="H28" s="26"/>
      <c r="K28" s="26"/>
      <c r="L28" s="26"/>
    </row>
    <row r="29" spans="7:62" ht="16.5" customHeight="1" x14ac:dyDescent="0.3">
      <c r="H29" s="26"/>
      <c r="K29" s="26"/>
      <c r="L29" s="26"/>
    </row>
    <row r="30" spans="7:62" ht="16.5" customHeight="1" x14ac:dyDescent="0.3">
      <c r="H30" s="26"/>
      <c r="K30" s="26"/>
      <c r="L30" s="26"/>
      <c r="BJ30">
        <v>1</v>
      </c>
    </row>
    <row r="31" spans="7:62" ht="16.5" customHeight="1" x14ac:dyDescent="0.3">
      <c r="G31" s="26"/>
      <c r="H31" s="26"/>
      <c r="K31" s="26"/>
      <c r="L31" s="26"/>
    </row>
    <row r="32" spans="7:62" ht="16.5" customHeight="1" x14ac:dyDescent="0.3">
      <c r="G32" s="26"/>
      <c r="H32" s="26"/>
      <c r="I32" s="26"/>
      <c r="J32" s="26"/>
      <c r="K32" s="26"/>
      <c r="L32" s="26"/>
    </row>
    <row r="33" spans="7:12" ht="16.5" customHeight="1" x14ac:dyDescent="0.3">
      <c r="G33" s="26"/>
      <c r="H33" s="26"/>
      <c r="I33" s="26"/>
      <c r="J33" s="26"/>
      <c r="K33" s="26"/>
      <c r="L33" s="26"/>
    </row>
    <row r="34" spans="7:12" ht="16.5" customHeight="1" x14ac:dyDescent="0.3">
      <c r="G34" s="26"/>
      <c r="H34" s="26"/>
      <c r="I34" s="26"/>
      <c r="J34" s="26"/>
      <c r="K34" s="26"/>
      <c r="L34" s="26"/>
    </row>
  </sheetData>
  <mergeCells count="15">
    <mergeCell ref="X14:Y20"/>
    <mergeCell ref="M16:O16"/>
    <mergeCell ref="H2:I2"/>
    <mergeCell ref="H3:I3"/>
    <mergeCell ref="M4:O4"/>
    <mergeCell ref="M5:O5"/>
    <mergeCell ref="M7:O7"/>
    <mergeCell ref="M8:O8"/>
    <mergeCell ref="M9:O9"/>
    <mergeCell ref="M11:O11"/>
    <mergeCell ref="M12:O12"/>
    <mergeCell ref="M13:O13"/>
    <mergeCell ref="M15:O15"/>
    <mergeCell ref="H16:J16"/>
    <mergeCell ref="W7:Z11"/>
  </mergeCells>
  <pageMargins left="0.7" right="0.7" top="0.75" bottom="0.75" header="0.3" footer="0.3"/>
  <pageSetup paperSize="9" orientation="portrait" horizontalDpi="1200" verticalDpi="1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F4088-CC62-49EC-BCF7-2C0E373544BB}">
  <sheetPr codeName="Лист2"/>
  <dimension ref="B2:F43"/>
  <sheetViews>
    <sheetView showGridLines="0" zoomScale="85" zoomScaleNormal="85" workbookViewId="0">
      <selection activeCell="F22" sqref="F22"/>
    </sheetView>
  </sheetViews>
  <sheetFormatPr defaultRowHeight="14.4" outlineLevelCol="1" x14ac:dyDescent="0.3"/>
  <cols>
    <col min="1" max="1" width="4.33203125" customWidth="1"/>
    <col min="2" max="2" width="8.6640625" bestFit="1" customWidth="1"/>
    <col min="3" max="3" width="18" bestFit="1" customWidth="1"/>
    <col min="4" max="4" width="15.5546875" customWidth="1" outlineLevel="1"/>
    <col min="5" max="5" width="129" bestFit="1" customWidth="1"/>
    <col min="6" max="6" width="22.33203125" bestFit="1" customWidth="1"/>
  </cols>
  <sheetData>
    <row r="2" spans="2:6" x14ac:dyDescent="0.3">
      <c r="B2" s="1" t="s">
        <v>66</v>
      </c>
      <c r="C2" s="10" t="s">
        <v>65</v>
      </c>
      <c r="D2" s="10" t="s">
        <v>67</v>
      </c>
      <c r="E2" s="10" t="s">
        <v>148</v>
      </c>
      <c r="F2" s="1" t="s">
        <v>149</v>
      </c>
    </row>
    <row r="3" spans="2:6" x14ac:dyDescent="0.3">
      <c r="B3" s="1">
        <f>ROW(УТ_Список_Функций[[#This Row],[№]])-ROW(УТ_Список_Функций[[#Headers],[№]])</f>
        <v>1</v>
      </c>
      <c r="C3" s="10" t="s">
        <v>53</v>
      </c>
      <c r="D3" s="10" t="s">
        <v>78</v>
      </c>
      <c r="E3" s="10" t="s">
        <v>150</v>
      </c>
      <c r="F3" s="1" t="s">
        <v>68</v>
      </c>
    </row>
    <row r="4" spans="2:6" x14ac:dyDescent="0.3">
      <c r="B4" s="1">
        <f>ROW(УТ_Список_Функций[[#This Row],[№]])-ROW(УТ_Список_Функций[[#Headers],[№]])</f>
        <v>2</v>
      </c>
      <c r="C4" s="10" t="s">
        <v>55</v>
      </c>
      <c r="D4" s="10" t="s">
        <v>80</v>
      </c>
      <c r="E4" s="10" t="s">
        <v>151</v>
      </c>
      <c r="F4" s="1" t="s">
        <v>68</v>
      </c>
    </row>
    <row r="5" spans="2:6" x14ac:dyDescent="0.3">
      <c r="B5" s="1">
        <f>ROW(УТ_Список_Функций[[#This Row],[№]])-ROW(УТ_Список_Функций[[#Headers],[№]])</f>
        <v>3</v>
      </c>
      <c r="C5" s="10" t="s">
        <v>54</v>
      </c>
      <c r="D5" s="10" t="s">
        <v>79</v>
      </c>
      <c r="E5" s="10" t="s">
        <v>152</v>
      </c>
      <c r="F5" s="1" t="s">
        <v>68</v>
      </c>
    </row>
    <row r="6" spans="2:6" x14ac:dyDescent="0.3">
      <c r="B6" s="1">
        <f>ROW(УТ_Список_Функций[[#This Row],[№]])-ROW(УТ_Список_Функций[[#Headers],[№]])</f>
        <v>4</v>
      </c>
      <c r="C6" s="10" t="s">
        <v>56</v>
      </c>
      <c r="D6" s="10" t="s">
        <v>81</v>
      </c>
      <c r="E6" s="10" t="s">
        <v>153</v>
      </c>
      <c r="F6" s="1" t="s">
        <v>68</v>
      </c>
    </row>
    <row r="7" spans="2:6" x14ac:dyDescent="0.3">
      <c r="B7" s="1">
        <f>ROW(УТ_Список_Функций[[#This Row],[№]])-ROW(УТ_Список_Функций[[#Headers],[№]])</f>
        <v>5</v>
      </c>
      <c r="C7" s="10" t="s">
        <v>57</v>
      </c>
      <c r="D7" s="10" t="s">
        <v>82</v>
      </c>
      <c r="E7" s="10" t="s">
        <v>154</v>
      </c>
      <c r="F7" s="1" t="s">
        <v>68</v>
      </c>
    </row>
    <row r="8" spans="2:6" x14ac:dyDescent="0.3">
      <c r="B8" s="1">
        <f>ROW(УТ_Список_Функций[[#This Row],[№]])-ROW(УТ_Список_Функций[[#Headers],[№]])</f>
        <v>6</v>
      </c>
      <c r="C8" s="10" t="s">
        <v>58</v>
      </c>
      <c r="D8" s="10" t="s">
        <v>83</v>
      </c>
      <c r="E8" s="10" t="s">
        <v>155</v>
      </c>
      <c r="F8" s="1" t="s">
        <v>68</v>
      </c>
    </row>
    <row r="9" spans="2:6" x14ac:dyDescent="0.3">
      <c r="B9" s="1">
        <f>ROW(УТ_Список_Функций[[#This Row],[№]])-ROW(УТ_Список_Функций[[#Headers],[№]])</f>
        <v>7</v>
      </c>
      <c r="C9" s="10" t="s">
        <v>59</v>
      </c>
      <c r="D9" s="10" t="s">
        <v>84</v>
      </c>
      <c r="E9" s="10" t="s">
        <v>156</v>
      </c>
      <c r="F9" s="1" t="s">
        <v>68</v>
      </c>
    </row>
    <row r="10" spans="2:6" x14ac:dyDescent="0.3">
      <c r="B10" s="1">
        <f>ROW(УТ_Список_Функций[[#This Row],[№]])-ROW(УТ_Список_Функций[[#Headers],[№]])</f>
        <v>8</v>
      </c>
      <c r="C10" s="10" t="s">
        <v>10</v>
      </c>
      <c r="D10" s="10" t="s">
        <v>85</v>
      </c>
      <c r="E10" s="10" t="s">
        <v>157</v>
      </c>
      <c r="F10" s="1" t="s">
        <v>68</v>
      </c>
    </row>
    <row r="11" spans="2:6" x14ac:dyDescent="0.3">
      <c r="B11" s="1">
        <f>ROW(УТ_Список_Функций[[#This Row],[№]])-ROW(УТ_Список_Функций[[#Headers],[№]])</f>
        <v>9</v>
      </c>
      <c r="C11" s="10" t="s">
        <v>69</v>
      </c>
      <c r="D11" s="10" t="s">
        <v>86</v>
      </c>
      <c r="E11" s="10" t="s">
        <v>158</v>
      </c>
      <c r="F11" s="1" t="s">
        <v>68</v>
      </c>
    </row>
    <row r="12" spans="2:6" x14ac:dyDescent="0.3">
      <c r="B12" s="1">
        <f>ROW(УТ_Список_Функций[[#This Row],[№]])-ROW(УТ_Список_Функций[[#Headers],[№]])</f>
        <v>10</v>
      </c>
      <c r="C12" s="10" t="s">
        <v>9</v>
      </c>
      <c r="D12" s="10" t="s">
        <v>87</v>
      </c>
      <c r="E12" s="10" t="s">
        <v>159</v>
      </c>
      <c r="F12" s="1" t="s">
        <v>68</v>
      </c>
    </row>
    <row r="13" spans="2:6" x14ac:dyDescent="0.3">
      <c r="B13" s="1">
        <f>ROW(УТ_Список_Функций[[#This Row],[№]])-ROW(УТ_Список_Функций[[#Headers],[№]])</f>
        <v>11</v>
      </c>
      <c r="C13" s="10" t="s">
        <v>13</v>
      </c>
      <c r="D13" s="10" t="s">
        <v>88</v>
      </c>
      <c r="E13" s="10" t="s">
        <v>160</v>
      </c>
      <c r="F13" s="1" t="s">
        <v>68</v>
      </c>
    </row>
    <row r="14" spans="2:6" x14ac:dyDescent="0.3">
      <c r="B14" s="1">
        <f>ROW(УТ_Список_Функций[[#This Row],[№]])-ROW(УТ_Список_Функций[[#Headers],[№]])</f>
        <v>12</v>
      </c>
      <c r="C14" s="10" t="s">
        <v>14</v>
      </c>
      <c r="D14" s="10" t="s">
        <v>91</v>
      </c>
      <c r="E14" s="10" t="s">
        <v>161</v>
      </c>
      <c r="F14" s="1" t="s">
        <v>73</v>
      </c>
    </row>
    <row r="15" spans="2:6" x14ac:dyDescent="0.3">
      <c r="B15" s="1">
        <f>ROW(УТ_Список_Функций[[#This Row],[№]])-ROW(УТ_Список_Функций[[#Headers],[№]])</f>
        <v>13</v>
      </c>
      <c r="C15" s="10" t="s">
        <v>71</v>
      </c>
      <c r="D15" s="10" t="s">
        <v>92</v>
      </c>
      <c r="E15" s="10" t="s">
        <v>162</v>
      </c>
      <c r="F15" s="1" t="s">
        <v>68</v>
      </c>
    </row>
    <row r="16" spans="2:6" x14ac:dyDescent="0.3">
      <c r="B16" s="1">
        <f>ROW(УТ_Список_Функций[[#This Row],[№]])-ROW(УТ_Список_Функций[[#Headers],[№]])</f>
        <v>14</v>
      </c>
      <c r="C16" s="10" t="s">
        <v>15</v>
      </c>
      <c r="D16" s="10" t="s">
        <v>93</v>
      </c>
      <c r="E16" s="10" t="s">
        <v>163</v>
      </c>
      <c r="F16" s="1" t="s">
        <v>68</v>
      </c>
    </row>
    <row r="17" spans="2:6" x14ac:dyDescent="0.3">
      <c r="B17" s="1">
        <f>ROW(УТ_Список_Функций[[#This Row],[№]])-ROW(УТ_Список_Функций[[#Headers],[№]])</f>
        <v>15</v>
      </c>
      <c r="C17" s="10" t="s">
        <v>16</v>
      </c>
      <c r="D17" s="10" t="s">
        <v>94</v>
      </c>
      <c r="E17" s="10" t="s">
        <v>164</v>
      </c>
      <c r="F17" s="1" t="s">
        <v>68</v>
      </c>
    </row>
    <row r="18" spans="2:6" x14ac:dyDescent="0.3">
      <c r="B18" s="1">
        <f>ROW(УТ_Список_Функций[[#This Row],[№]])-ROW(УТ_Список_Функций[[#Headers],[№]])</f>
        <v>16</v>
      </c>
      <c r="C18" s="10" t="s">
        <v>11</v>
      </c>
      <c r="D18" s="10" t="s">
        <v>89</v>
      </c>
      <c r="E18" s="10" t="s">
        <v>165</v>
      </c>
      <c r="F18" s="1" t="s">
        <v>73</v>
      </c>
    </row>
    <row r="19" spans="2:6" x14ac:dyDescent="0.3">
      <c r="B19" s="1">
        <f>ROW(УТ_Список_Функций[[#This Row],[№]])-ROW(УТ_Список_Функций[[#Headers],[№]])</f>
        <v>17</v>
      </c>
      <c r="C19" s="10" t="s">
        <v>12</v>
      </c>
      <c r="D19" s="10" t="s">
        <v>90</v>
      </c>
      <c r="E19" s="10" t="s">
        <v>166</v>
      </c>
      <c r="F19" s="1" t="s">
        <v>73</v>
      </c>
    </row>
    <row r="20" spans="2:6" x14ac:dyDescent="0.3">
      <c r="B20" s="1">
        <f>ROW(УТ_Список_Функций[[#This Row],[№]])-ROW(УТ_Список_Функций[[#Headers],[№]])</f>
        <v>18</v>
      </c>
      <c r="C20" s="10" t="s">
        <v>62</v>
      </c>
      <c r="D20" s="10" t="s">
        <v>95</v>
      </c>
      <c r="E20" s="10" t="s">
        <v>167</v>
      </c>
      <c r="F20" s="1" t="s">
        <v>68</v>
      </c>
    </row>
    <row r="21" spans="2:6" x14ac:dyDescent="0.3">
      <c r="B21" s="1">
        <f>ROW(УТ_Список_Функций[[#This Row],[№]])-ROW(УТ_Список_Функций[[#Headers],[№]])</f>
        <v>19</v>
      </c>
      <c r="C21" s="10" t="s">
        <v>64</v>
      </c>
      <c r="D21" s="10" t="s">
        <v>96</v>
      </c>
      <c r="E21" s="10" t="s">
        <v>168</v>
      </c>
      <c r="F21" s="1" t="s">
        <v>68</v>
      </c>
    </row>
    <row r="22" spans="2:6" x14ac:dyDescent="0.3">
      <c r="B22" s="1">
        <f>ROW(УТ_Список_Функций[[#This Row],[№]])-ROW(УТ_Список_Функций[[#Headers],[№]])</f>
        <v>20</v>
      </c>
      <c r="C22" s="10" t="s">
        <v>6</v>
      </c>
      <c r="D22" s="10" t="s">
        <v>97</v>
      </c>
      <c r="E22" s="10" t="s">
        <v>169</v>
      </c>
      <c r="F22" s="1" t="s">
        <v>72</v>
      </c>
    </row>
    <row r="23" spans="2:6" x14ac:dyDescent="0.3">
      <c r="B23" s="1">
        <f>ROW(УТ_Список_Функций[[#This Row],[№]])-ROW(УТ_Список_Функций[[#Headers],[№]])</f>
        <v>21</v>
      </c>
      <c r="C23" s="10" t="s">
        <v>77</v>
      </c>
      <c r="D23" s="10" t="s">
        <v>98</v>
      </c>
      <c r="E23" s="10" t="s">
        <v>170</v>
      </c>
      <c r="F23" s="1" t="s">
        <v>73</v>
      </c>
    </row>
    <row r="24" spans="2:6" x14ac:dyDescent="0.3">
      <c r="B24" s="1">
        <f>ROW(УТ_Список_Функций[[#This Row],[№]])-ROW(УТ_Список_Функций[[#Headers],[№]])</f>
        <v>22</v>
      </c>
      <c r="C24" s="10" t="s">
        <v>8</v>
      </c>
      <c r="D24" s="10" t="s">
        <v>99</v>
      </c>
      <c r="E24" s="10" t="s">
        <v>171</v>
      </c>
      <c r="F24" s="1" t="s">
        <v>68</v>
      </c>
    </row>
    <row r="25" spans="2:6" x14ac:dyDescent="0.3">
      <c r="B25" s="1">
        <f>ROW(УТ_Список_Функций[[#This Row],[№]])-ROW(УТ_Список_Функций[[#Headers],[№]])</f>
        <v>23</v>
      </c>
      <c r="C25" s="10" t="s">
        <v>60</v>
      </c>
      <c r="D25" s="10" t="s">
        <v>119</v>
      </c>
      <c r="E25" s="10" t="s">
        <v>172</v>
      </c>
      <c r="F25" s="1" t="s">
        <v>68</v>
      </c>
    </row>
    <row r="26" spans="2:6" x14ac:dyDescent="0.3">
      <c r="B26" s="1">
        <f>ROW(УТ_Список_Функций[[#This Row],[№]])-ROW(УТ_Список_Функций[[#Headers],[№]])</f>
        <v>24</v>
      </c>
      <c r="C26" s="10" t="s">
        <v>5</v>
      </c>
      <c r="D26" s="10" t="s">
        <v>120</v>
      </c>
      <c r="E26" s="10" t="s">
        <v>173</v>
      </c>
      <c r="F26" s="1" t="s">
        <v>68</v>
      </c>
    </row>
    <row r="27" spans="2:6" x14ac:dyDescent="0.3">
      <c r="B27" s="1">
        <f>ROW(УТ_Список_Функций[[#This Row],[№]])-ROW(УТ_Список_Функций[[#Headers],[№]])</f>
        <v>25</v>
      </c>
      <c r="C27" s="10" t="s">
        <v>61</v>
      </c>
      <c r="D27" s="10" t="s">
        <v>121</v>
      </c>
      <c r="E27" s="10" t="s">
        <v>174</v>
      </c>
      <c r="F27" s="1" t="s">
        <v>68</v>
      </c>
    </row>
    <row r="28" spans="2:6" x14ac:dyDescent="0.3">
      <c r="B28" s="1">
        <f>ROW(УТ_Список_Функций[[#This Row],[№]])-ROW(УТ_Список_Функций[[#Headers],[№]])</f>
        <v>26</v>
      </c>
      <c r="C28" s="10" t="s">
        <v>21</v>
      </c>
      <c r="D28" s="10" t="s">
        <v>100</v>
      </c>
      <c r="E28" s="10" t="s">
        <v>175</v>
      </c>
      <c r="F28" s="1" t="s">
        <v>68</v>
      </c>
    </row>
    <row r="29" spans="2:6" x14ac:dyDescent="0.3">
      <c r="B29" s="1">
        <f>ROW(УТ_Список_Функций[[#This Row],[№]])-ROW(УТ_Список_Функций[[#Headers],[№]])</f>
        <v>27</v>
      </c>
      <c r="C29" s="10" t="s">
        <v>22</v>
      </c>
      <c r="D29" s="10" t="s">
        <v>101</v>
      </c>
      <c r="E29" s="10" t="s">
        <v>176</v>
      </c>
      <c r="F29" s="1" t="s">
        <v>68</v>
      </c>
    </row>
    <row r="30" spans="2:6" x14ac:dyDescent="0.3">
      <c r="B30" s="1">
        <f>ROW(УТ_Список_Функций[[#This Row],[№]])-ROW(УТ_Список_Функций[[#Headers],[№]])</f>
        <v>28</v>
      </c>
      <c r="C30" s="10" t="s">
        <v>23</v>
      </c>
      <c r="D30" s="10" t="s">
        <v>102</v>
      </c>
      <c r="E30" s="10" t="s">
        <v>177</v>
      </c>
      <c r="F30" s="1" t="s">
        <v>68</v>
      </c>
    </row>
    <row r="31" spans="2:6" x14ac:dyDescent="0.3">
      <c r="B31" s="1">
        <f>ROW(УТ_Список_Функций[[#This Row],[№]])-ROW(УТ_Список_Функций[[#Headers],[№]])</f>
        <v>29</v>
      </c>
      <c r="C31" s="10" t="s">
        <v>63</v>
      </c>
      <c r="D31" s="10" t="s">
        <v>122</v>
      </c>
      <c r="E31" s="10" t="s">
        <v>178</v>
      </c>
      <c r="F31" s="1" t="s">
        <v>68</v>
      </c>
    </row>
    <row r="32" spans="2:6" x14ac:dyDescent="0.3">
      <c r="B32" s="1">
        <f>ROW(УТ_Список_Функций[[#This Row],[№]])-ROW(УТ_Список_Функций[[#Headers],[№]])</f>
        <v>30</v>
      </c>
      <c r="C32" s="10" t="s">
        <v>116</v>
      </c>
      <c r="D32" s="10" t="s">
        <v>117</v>
      </c>
      <c r="E32" s="10" t="s">
        <v>179</v>
      </c>
      <c r="F32" s="1" t="s">
        <v>68</v>
      </c>
    </row>
    <row r="33" spans="2:6" x14ac:dyDescent="0.3">
      <c r="B33" s="1">
        <f>ROW(УТ_Список_Функций[[#This Row],[№]])-ROW(УТ_Список_Функций[[#Headers],[№]])</f>
        <v>31</v>
      </c>
      <c r="C33" s="10" t="s">
        <v>32</v>
      </c>
      <c r="D33" s="10" t="s">
        <v>103</v>
      </c>
      <c r="E33" s="10" t="s">
        <v>180</v>
      </c>
      <c r="F33" s="1" t="s">
        <v>68</v>
      </c>
    </row>
    <row r="34" spans="2:6" x14ac:dyDescent="0.3">
      <c r="B34" s="1">
        <f>ROW(УТ_Список_Функций[[#This Row],[№]])-ROW(УТ_Список_Функций[[#Headers],[№]])</f>
        <v>32</v>
      </c>
      <c r="C34" s="10" t="s">
        <v>33</v>
      </c>
      <c r="D34" s="10" t="s">
        <v>104</v>
      </c>
      <c r="E34" s="10" t="s">
        <v>181</v>
      </c>
      <c r="F34" s="1" t="s">
        <v>68</v>
      </c>
    </row>
    <row r="35" spans="2:6" x14ac:dyDescent="0.3">
      <c r="B35" s="1">
        <f>ROW(УТ_Список_Функций[[#This Row],[№]])-ROW(УТ_Список_Функций[[#Headers],[№]])</f>
        <v>33</v>
      </c>
      <c r="C35" s="10" t="s">
        <v>34</v>
      </c>
      <c r="D35" s="10" t="s">
        <v>105</v>
      </c>
      <c r="E35" s="10" t="s">
        <v>182</v>
      </c>
      <c r="F35" s="1" t="s">
        <v>68</v>
      </c>
    </row>
    <row r="36" spans="2:6" x14ac:dyDescent="0.3">
      <c r="B36" s="1">
        <f>ROW(УТ_Список_Функций[[#This Row],[№]])-ROW(УТ_Список_Функций[[#Headers],[№]])</f>
        <v>34</v>
      </c>
      <c r="C36" s="10" t="s">
        <v>35</v>
      </c>
      <c r="D36" s="10" t="s">
        <v>106</v>
      </c>
      <c r="E36" s="10" t="s">
        <v>183</v>
      </c>
      <c r="F36" s="1" t="s">
        <v>68</v>
      </c>
    </row>
    <row r="37" spans="2:6" x14ac:dyDescent="0.3">
      <c r="B37" s="1">
        <f>ROW(УТ_Список_Функций[[#This Row],[№]])-ROW(УТ_Список_Функций[[#Headers],[№]])</f>
        <v>35</v>
      </c>
      <c r="C37" s="10" t="s">
        <v>36</v>
      </c>
      <c r="D37" s="10" t="s">
        <v>107</v>
      </c>
      <c r="E37" s="10" t="s">
        <v>184</v>
      </c>
      <c r="F37" s="1" t="s">
        <v>68</v>
      </c>
    </row>
    <row r="38" spans="2:6" x14ac:dyDescent="0.3">
      <c r="B38" s="1">
        <f>ROW(УТ_Список_Функций[[#This Row],[№]])-ROW(УТ_Список_Функций[[#Headers],[№]])</f>
        <v>36</v>
      </c>
      <c r="C38" s="10" t="s">
        <v>37</v>
      </c>
      <c r="D38" s="10" t="s">
        <v>108</v>
      </c>
      <c r="E38" s="10" t="s">
        <v>185</v>
      </c>
      <c r="F38" s="1" t="s">
        <v>68</v>
      </c>
    </row>
    <row r="39" spans="2:6" x14ac:dyDescent="0.3">
      <c r="B39" s="1">
        <f>ROW(УТ_Список_Функций[[#This Row],[№]])-ROW(УТ_Список_Функций[[#Headers],[№]])</f>
        <v>37</v>
      </c>
      <c r="C39" s="10" t="s">
        <v>38</v>
      </c>
      <c r="D39" s="10" t="s">
        <v>109</v>
      </c>
      <c r="E39" s="10" t="s">
        <v>186</v>
      </c>
      <c r="F39" s="1" t="s">
        <v>68</v>
      </c>
    </row>
    <row r="40" spans="2:6" x14ac:dyDescent="0.3">
      <c r="B40" s="1">
        <f>ROW(УТ_Список_Функций[[#This Row],[№]])-ROW(УТ_Список_Функций[[#Headers],[№]])</f>
        <v>38</v>
      </c>
      <c r="C40" s="10" t="s">
        <v>39</v>
      </c>
      <c r="D40" s="10" t="s">
        <v>110</v>
      </c>
      <c r="E40" s="10" t="s">
        <v>187</v>
      </c>
      <c r="F40" s="1" t="s">
        <v>68</v>
      </c>
    </row>
    <row r="41" spans="2:6" x14ac:dyDescent="0.3">
      <c r="B41" s="1">
        <f>ROW(УТ_Список_Функций[[#This Row],[№]])-ROW(УТ_Список_Функций[[#Headers],[№]])</f>
        <v>39</v>
      </c>
      <c r="C41" s="10" t="s">
        <v>40</v>
      </c>
      <c r="D41" s="10" t="s">
        <v>111</v>
      </c>
      <c r="E41" s="10" t="s">
        <v>188</v>
      </c>
      <c r="F41" s="1" t="s">
        <v>68</v>
      </c>
    </row>
    <row r="42" spans="2:6" x14ac:dyDescent="0.3">
      <c r="B42" s="1">
        <f>ROW(УТ_Список_Функций[[#This Row],[№]])-ROW(УТ_Список_Функций[[#Headers],[№]])</f>
        <v>40</v>
      </c>
      <c r="C42" s="10" t="s">
        <v>7</v>
      </c>
      <c r="D42" s="10" t="s">
        <v>112</v>
      </c>
      <c r="E42" s="10" t="s">
        <v>189</v>
      </c>
      <c r="F42" s="1" t="s">
        <v>68</v>
      </c>
    </row>
    <row r="43" spans="2:6" x14ac:dyDescent="0.3">
      <c r="B43" s="1">
        <f>ROW(УТ_Список_Функций[[#This Row],[№]])-ROW(УТ_Список_Функций[[#Headers],[№]])</f>
        <v>41</v>
      </c>
      <c r="C43" s="10" t="s">
        <v>41</v>
      </c>
      <c r="D43" s="10" t="s">
        <v>113</v>
      </c>
      <c r="E43" s="10" t="s">
        <v>190</v>
      </c>
      <c r="F43" s="1" t="s">
        <v>68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55629-C304-4C28-9090-976835196F0D}">
  <dimension ref="A1"/>
  <sheetViews>
    <sheetView workbookViewId="0">
      <selection activeCell="I14" sqref="I14"/>
    </sheetView>
  </sheetViews>
  <sheetFormatPr defaultColWidth="9.109375" defaultRowHeight="14.4" x14ac:dyDescent="0.3"/>
  <cols>
    <col min="1" max="16384" width="9.109375" style="29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41 funksiya</vt:lpstr>
      <vt:lpstr>Funksiyalar ro'yxati</vt:lpstr>
      <vt:lpstr>O'rniga qo'llash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Bilyal Khassenov</dc:creator>
  <cp:lastModifiedBy>Valijon Maxmudov</cp:lastModifiedBy>
  <dcterms:created xsi:type="dcterms:W3CDTF">2021-11-30T19:17:56Z</dcterms:created>
  <dcterms:modified xsi:type="dcterms:W3CDTF">2024-04-11T15:16:06Z</dcterms:modified>
</cp:coreProperties>
</file>